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40" activeTab="0"/>
  </bookViews>
  <sheets>
    <sheet name="IS" sheetId="1" r:id="rId1"/>
    <sheet name="BS" sheetId="2" r:id="rId2"/>
    <sheet name="Cash Flow" sheetId="3" r:id="rId3"/>
    <sheet name="Changes In Equity" sheetId="4" r:id="rId4"/>
    <sheet name="Notes" sheetId="5" r:id="rId5"/>
  </sheets>
  <definedNames>
    <definedName name="_xlnm.Print_Area" localSheetId="1">'BS'!$A$1:$I$58</definedName>
    <definedName name="_xlnm.Print_Area" localSheetId="2">'Cash Flow'!$A$1:$E$59</definedName>
    <definedName name="_xlnm.Print_Area" localSheetId="0">'IS'!$A$1:$H$46</definedName>
    <definedName name="_xlnm.Print_Area" localSheetId="4">'Notes'!$A$1:$G$359</definedName>
  </definedNames>
  <calcPr fullCalcOnLoad="1"/>
</workbook>
</file>

<file path=xl/sharedStrings.xml><?xml version="1.0" encoding="utf-8"?>
<sst xmlns="http://schemas.openxmlformats.org/spreadsheetml/2006/main" count="251" uniqueCount="154">
  <si>
    <t>Other payables</t>
  </si>
  <si>
    <t>Profit before income tax</t>
  </si>
  <si>
    <t>Accumulated loss</t>
  </si>
  <si>
    <t>Operating profit before working capital changes</t>
  </si>
  <si>
    <t>Share premium</t>
  </si>
  <si>
    <t>LEN CHEONG HOLDING BERHAD</t>
  </si>
  <si>
    <t>Share</t>
  </si>
  <si>
    <t>capital</t>
  </si>
  <si>
    <t>premium</t>
  </si>
  <si>
    <t>Depreciation</t>
  </si>
  <si>
    <t>Taxation</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</si>
  <si>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</si>
  <si>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</si>
  <si>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</si>
  <si>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</si>
  <si>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</si>
  <si>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</si>
  <si>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</si>
  <si>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</si>
  <si>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</si>
  <si>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</si>
  <si>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</si>
  <si>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</si>
  <si>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</si>
  <si>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</si>
  <si>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</si>
  <si>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</si>
  <si>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</si>
  <si>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</si>
  <si>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</si>
  <si>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</si>
  <si>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</si>
  <si>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</si>
  <si>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</si>
  <si>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</si>
  <si>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</si>
  <si>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</si>
  <si>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</si>
  <si>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</si>
  <si>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</si>
  <si>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</si>
  <si>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</si>
  <si>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</si>
  <si>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</si>
  <si>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</si>
  <si>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</si>
  <si>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</si>
  <si>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</si>
  <si>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</si>
  <si>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</si>
  <si>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</si>
  <si>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</si>
  <si>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</si>
  <si>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</si>
  <si>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Property, plant and equipment</t>
  </si>
  <si>
    <t>Non Current Assets</t>
  </si>
  <si>
    <t>ASSETS</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</si>
  <si>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</si>
  <si>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</si>
  <si>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</si>
  <si>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</si>
  <si>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</si>
  <si>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</si>
  <si>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</si>
  <si>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</si>
  <si>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</si>
  <si>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</si>
  <si>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</si>
  <si>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</si>
  <si>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</si>
  <si>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</si>
  <si>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</si>
  <si>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</si>
  <si>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Adjustments for:-</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</si>
  <si>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</si>
  <si>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</si>
  <si>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</si>
  <si>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</si>
  <si>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</si>
  <si>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</si>
  <si>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</si>
  <si>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</si>
  <si>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</si>
  <si>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</si>
  <si>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</si>
  <si>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</si>
  <si>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</si>
  <si>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</si>
  <si>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</si>
  <si>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</si>
  <si>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 xml:space="preserv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</si>
  <si>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</si>
  <si>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</si>
  <si>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</si>
  <si>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</si>
  <si>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</si>
  <si>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</si>
  <si>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Short term borrowings:</t>
  </si>
  <si>
    <t xml:space="preserve">       Long term borrowings:</t>
  </si>
  <si>
    <t>Total comprehensive income for the period</t>
  </si>
  <si>
    <t>Sales - local</t>
  </si>
  <si>
    <t>Sales - Overseas</t>
  </si>
  <si>
    <t>Group</t>
  </si>
  <si>
    <t>Less : Consolidation adjustments</t>
  </si>
  <si>
    <t>Total group (accumulated losses)</t>
  </si>
  <si>
    <t xml:space="preserve">  as per statements of financial position</t>
  </si>
  <si>
    <t>- Realised losses</t>
  </si>
  <si>
    <t xml:space="preserve">   - Unrealised losses</t>
  </si>
  <si>
    <t>Profit from operations</t>
  </si>
  <si>
    <t>Fixed deposit pledged with a licensed bank</t>
  </si>
  <si>
    <t>Tax refunded</t>
  </si>
  <si>
    <t xml:space="preserve">  Preceding Year</t>
  </si>
  <si>
    <t>Immediate</t>
  </si>
  <si>
    <t xml:space="preserve"> Net cash / provided by operating activities</t>
  </si>
  <si>
    <t>Unrealised gain on foreign exchange</t>
  </si>
  <si>
    <t>Cash generated from operations</t>
  </si>
  <si>
    <t>Cash Flow From Operating Activities</t>
  </si>
  <si>
    <t>Gain on disposal of property, plant and equipment</t>
  </si>
  <si>
    <t>Proceed from disposal of property, plant and equipment</t>
  </si>
  <si>
    <t xml:space="preserve">(Loss)/Profit before tax </t>
  </si>
  <si>
    <t>Profit before tax</t>
  </si>
  <si>
    <t>and after charging :</t>
  </si>
  <si>
    <t>Current Quarter Ended</t>
  </si>
  <si>
    <t>Financial Period Ended</t>
  </si>
  <si>
    <t>At 1st January, 2013</t>
  </si>
  <si>
    <t>Insurance claim receivable written off</t>
  </si>
  <si>
    <t>Net (Loss)/Profit for the period</t>
  </si>
  <si>
    <t>Decrease/(Increase) in inventories</t>
  </si>
  <si>
    <t>Decrease/(Increase) in receivables</t>
  </si>
  <si>
    <t>31/12/2013</t>
  </si>
  <si>
    <t xml:space="preserve">Loss for the period is arrived at after crediting : </t>
  </si>
  <si>
    <t>Gain on foreign exchange</t>
  </si>
  <si>
    <t xml:space="preserve"> 31/12/2014</t>
  </si>
  <si>
    <t>First quarter</t>
  </si>
  <si>
    <t>31/03/2014</t>
  </si>
  <si>
    <t>3 months ended
31st December, 2013</t>
  </si>
  <si>
    <t>At 31st March, 2013</t>
  </si>
  <si>
    <t>3 months ended
31st December, 2014</t>
  </si>
  <si>
    <t>At 1st January, 2014</t>
  </si>
  <si>
    <t>At 31st March, 2014</t>
  </si>
  <si>
    <t xml:space="preserve">Profit /(Loss) before tax </t>
  </si>
  <si>
    <t xml:space="preserve">        As at  31st March, 2014 :</t>
  </si>
  <si>
    <t>(Audited)</t>
  </si>
  <si>
    <t>Impairment of trade receivables</t>
  </si>
  <si>
    <t xml:space="preserve">Quarterly report on consolidated results for the First quarter ended 31st March 2014, </t>
  </si>
  <si>
    <t xml:space="preserve">UNAUDITED CONDENSED CONSOLIDATED STATEMENTS OF PROFIT AND LOSS AND COMPREHENSIVE INCOME </t>
  </si>
  <si>
    <t>Asset held for sales</t>
  </si>
  <si>
    <t>Other Comprehensive Income, net of Tax</t>
  </si>
  <si>
    <t xml:space="preserve">loss </t>
  </si>
  <si>
    <t>reserves</t>
  </si>
  <si>
    <t xml:space="preserve">and other </t>
  </si>
  <si>
    <t xml:space="preserve">Revaluation </t>
  </si>
  <si>
    <t>Revaluation reserves</t>
  </si>
  <si>
    <t>(Decrease)/Increase in payables</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</si>
</sst>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 &quot;#,##0_);\(&quot;RM &quot;#,##0\)"/>
    <numFmt numFmtId="179" formatCode="&quot;RM &quot;#,##0_);[Red]\(&quot;RM &quot;#,##0\)"/>
    <numFmt numFmtId="180" formatCode="&quot;RM &quot;#,##0.00_);\(&quot;RM &quot;#,##0.00\)"/>
    <numFmt numFmtId="181" formatCode="&quot;RM &quot;#,##0.00_);[Red]\(&quot;RM &quot;#,##0.00\)"/>
    <numFmt numFmtId="182" formatCode="_(&quot;RM &quot;* #,##0_);_(&quot;RM &quot;* \(#,##0\);_(&quot;RM &quot;* &quot;-&quot;_);_(@_)"/>
    <numFmt numFmtId="183" formatCode="_(&quot;RM &quot;* #,##0.00_);_(&quot;RM &quot;* \(#,##0.00\);_(&quot;RM &quot;* &quot;-&quot;??_);_(@_)"/>
    <numFmt numFmtId="184" formatCode="_(* #,##0.0_);_(* \(#,##0.0\);_(* &quot;-&quot;??_);_(@_)"/>
    <numFmt numFmtId="185" formatCode="_(* #,##0_);_(* \(#,##0\);_(* &quot;-&quot;??_);_(@_)"/>
    <numFmt numFmtId="186" formatCode="0.000"/>
    <numFmt numFmtId="187" formatCode="0.0"/>
    <numFmt numFmtId="188" formatCode="_(* #,##0.000_);_(* \(#,##0.000\);_(* &quot;-&quot;??_);_(@_)"/>
    <numFmt numFmtId="189" formatCode="_(* #,##0.0000_);_(* \(#,##0.0000\);_(* &quot;-&quot;??_);_(@_)"/>
    <numFmt numFmtId="190" formatCode="0_);\(0\)"/>
    <numFmt numFmtId="191" formatCode="_(* #,##0.0_);_(* \(#,##0.0\);_(* &quot;-&quot;?_);_(@_)"/>
    <numFmt numFmtId="192" formatCode="_(* #,##0_);_(* \(#,##0\);_(* \-??_);_(@_)"/>
    <numFmt numFmtId="193" formatCode="_(* #,##0.00_);_(* \(#,##0.00\);_(* \-??_);_(@_)"/>
    <numFmt numFmtId="194" formatCode="_(* #,##0.0_);_(* \(#,##0.0\);_(* \-??_);_(@_)"/>
    <numFmt numFmtId="195" formatCode="_(* #,##0_);_(* \(#,##0\);_(* \-_);_(@_)"/>
    <numFmt numFmtId="196" formatCode="_(* #,##0.00000_);_(* \(#,##0.00000\);_(* &quot;-&quot;??_);_(@_)"/>
    <numFmt numFmtId="197" formatCode="0.0%"/>
    <numFmt numFmtId="198" formatCode="[$-409]dddd\,\ mmmm\ dd\,\ yyyy"/>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4409]dddd\,\ d\ mmmm\,\ yyyy"/>
  </numFmts>
  <fonts count="64">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sz val="11"/>
      <name val="Times New Roman"/>
      <family val="1"/>
    </font>
    <font>
      <sz val="11"/>
      <color indexed="8"/>
      <name val="Calibri"/>
      <family val="2"/>
    </font>
    <font>
      <sz val="10"/>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0"/>
      <color indexed="8"/>
      <name val="Arial"/>
      <family val="2"/>
    </font>
    <font>
      <b/>
      <sz val="10"/>
      <color indexed="8"/>
      <name val="Arial"/>
      <family val="2"/>
    </font>
    <font>
      <b/>
      <u val="single"/>
      <sz val="10"/>
      <color indexed="8"/>
      <name val="Arial"/>
      <family val="2"/>
    </font>
    <font>
      <sz val="10"/>
      <color indexed="10"/>
      <name val="Arial"/>
      <family val="2"/>
    </font>
    <font>
      <sz val="8"/>
      <color indexed="8"/>
      <name val="Arial"/>
      <family val="2"/>
    </font>
    <font>
      <sz val="9"/>
      <color indexed="8"/>
      <name val="Arial"/>
      <family val="2"/>
    </font>
    <font>
      <sz val="11"/>
      <color indexed="8"/>
      <name val="Arial"/>
      <family val="0"/>
    </font>
    <font>
      <sz val="10"/>
      <color indexed="8"/>
      <name val="Times New Roman"/>
      <family val="0"/>
    </font>
    <font>
      <sz val="10"/>
      <color indexed="8"/>
      <name val="Calibri"/>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theme="1"/>
      <name val="Arial"/>
      <family val="2"/>
    </font>
    <font>
      <b/>
      <sz val="10"/>
      <color theme="1"/>
      <name val="Arial"/>
      <family val="2"/>
    </font>
    <font>
      <b/>
      <u val="single"/>
      <sz val="10"/>
      <color theme="1"/>
      <name val="Arial"/>
      <family val="2"/>
    </font>
    <font>
      <sz val="10"/>
      <color rgb="FFFF0000"/>
      <name val="Arial"/>
      <family val="2"/>
    </font>
    <font>
      <sz val="8"/>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style="double"/>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3">
    <xf numFmtId="0" fontId="0" fillId="0" borderId="0" xfId="0" applyAlignment="1">
      <alignment/>
    </xf>
    <xf numFmtId="185" fontId="0" fillId="0" borderId="0" xfId="42" applyNumberFormat="1" applyFont="1" applyAlignment="1">
      <alignment/>
    </xf>
    <xf numFmtId="185" fontId="0" fillId="0" borderId="0" xfId="42" applyNumberFormat="1" applyFont="1" applyAlignment="1">
      <alignment horizontal="center"/>
    </xf>
    <xf numFmtId="0" fontId="2" fillId="0" borderId="0" xfId="62" applyFont="1" applyFill="1">
      <alignment/>
      <protection/>
    </xf>
    <xf numFmtId="0" fontId="2" fillId="0" borderId="0" xfId="62" applyFont="1" applyFill="1" applyAlignment="1">
      <alignment horizontal="center"/>
      <protection/>
    </xf>
    <xf numFmtId="192" fontId="2" fillId="0" borderId="0" xfId="42" applyNumberFormat="1" applyFont="1" applyFill="1" applyBorder="1" applyAlignment="1" applyProtection="1">
      <alignment/>
      <protection/>
    </xf>
    <xf numFmtId="0" fontId="0" fillId="0" borderId="0" xfId="62" applyFont="1" applyFill="1" applyAlignment="1">
      <alignment horizontal="center"/>
      <protection/>
    </xf>
    <xf numFmtId="0" fontId="0" fillId="0" borderId="0" xfId="62" applyFont="1" applyFill="1">
      <alignment/>
      <protection/>
    </xf>
    <xf numFmtId="192" fontId="0" fillId="0" borderId="0" xfId="42" applyNumberFormat="1" applyFont="1" applyFill="1" applyBorder="1" applyAlignment="1" applyProtection="1">
      <alignment horizontal="right"/>
      <protection/>
    </xf>
    <xf numFmtId="192" fontId="0" fillId="0" borderId="0" xfId="42" applyNumberFormat="1" applyFont="1" applyFill="1" applyBorder="1" applyAlignment="1" applyProtection="1">
      <alignment/>
      <protection/>
    </xf>
    <xf numFmtId="0" fontId="1" fillId="0" borderId="0" xfId="62" applyFont="1" applyFill="1" applyAlignment="1">
      <alignment horizontal="center"/>
      <protection/>
    </xf>
    <xf numFmtId="0" fontId="1" fillId="0" borderId="0" xfId="62" applyFont="1" applyFill="1">
      <alignment/>
      <protection/>
    </xf>
    <xf numFmtId="0" fontId="1" fillId="0" borderId="0" xfId="62" applyFont="1" applyFill="1" applyAlignment="1" quotePrefix="1">
      <alignment horizontal="center"/>
      <protection/>
    </xf>
    <xf numFmtId="0" fontId="5" fillId="0" borderId="0" xfId="62" applyFont="1" applyFill="1">
      <alignment/>
      <protection/>
    </xf>
    <xf numFmtId="0" fontId="0" fillId="0" borderId="0" xfId="62" applyFont="1" applyFill="1" applyAlignment="1">
      <alignment horizontal="right"/>
      <protection/>
    </xf>
    <xf numFmtId="0" fontId="0" fillId="0" borderId="0" xfId="62" applyFont="1" applyFill="1" applyBorder="1">
      <alignment/>
      <protection/>
    </xf>
    <xf numFmtId="192" fontId="1" fillId="0" borderId="0" xfId="42" applyNumberFormat="1" applyFont="1" applyFill="1" applyBorder="1" applyAlignment="1" applyProtection="1">
      <alignment/>
      <protection/>
    </xf>
    <xf numFmtId="16" fontId="1" fillId="0" borderId="0" xfId="62" applyNumberFormat="1" applyFont="1" applyFill="1" applyAlignment="1" quotePrefix="1">
      <alignment horizontal="center"/>
      <protection/>
    </xf>
    <xf numFmtId="0" fontId="6" fillId="0" borderId="0" xfId="62" applyFont="1" applyFill="1">
      <alignment/>
      <protection/>
    </xf>
    <xf numFmtId="192" fontId="6" fillId="0" borderId="0" xfId="42" applyNumberFormat="1" applyFont="1" applyFill="1" applyBorder="1" applyAlignment="1" applyProtection="1">
      <alignment/>
      <protection/>
    </xf>
    <xf numFmtId="195" fontId="6" fillId="0" borderId="0" xfId="42" applyNumberFormat="1" applyFont="1" applyFill="1" applyBorder="1" applyAlignment="1" applyProtection="1">
      <alignment/>
      <protection/>
    </xf>
    <xf numFmtId="0" fontId="2" fillId="0" borderId="0" xfId="62" applyFont="1" applyFill="1" applyBorder="1">
      <alignment/>
      <protection/>
    </xf>
    <xf numFmtId="0" fontId="5" fillId="0" borderId="0" xfId="62" applyFont="1" applyFill="1" applyBorder="1">
      <alignment/>
      <protection/>
    </xf>
    <xf numFmtId="15" fontId="1" fillId="0" borderId="0" xfId="62"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62" applyFont="1" applyFill="1" applyAlignment="1">
      <alignment wrapText="1"/>
      <protection/>
    </xf>
    <xf numFmtId="0" fontId="10" fillId="0" borderId="0" xfId="62" applyFont="1" applyFill="1">
      <alignment/>
      <protection/>
    </xf>
    <xf numFmtId="0" fontId="7" fillId="0" borderId="0" xfId="62" applyFont="1" applyFill="1">
      <alignment/>
      <protection/>
    </xf>
    <xf numFmtId="0" fontId="7" fillId="0" borderId="0" xfId="62" applyFont="1" applyFill="1" applyAlignment="1">
      <alignment horizontal="center"/>
      <protection/>
    </xf>
    <xf numFmtId="0" fontId="8" fillId="0" borderId="0" xfId="62" applyFont="1" applyFill="1">
      <alignment/>
      <protection/>
    </xf>
    <xf numFmtId="43" fontId="0" fillId="0" borderId="0" xfId="42" applyFont="1" applyFill="1" applyBorder="1" applyAlignment="1" applyProtection="1">
      <alignment horizontal="right"/>
      <protection/>
    </xf>
    <xf numFmtId="192" fontId="0" fillId="0" borderId="10" xfId="42" applyNumberFormat="1" applyFont="1" applyFill="1" applyBorder="1" applyAlignment="1" applyProtection="1">
      <alignment horizontal="right"/>
      <protection/>
    </xf>
    <xf numFmtId="9" fontId="0" fillId="0" borderId="0" xfId="67" applyFont="1" applyFill="1" applyBorder="1" applyAlignment="1" applyProtection="1">
      <alignment horizontal="right"/>
      <protection/>
    </xf>
    <xf numFmtId="192" fontId="0" fillId="0" borderId="11" xfId="42" applyNumberFormat="1" applyFont="1" applyFill="1" applyBorder="1" applyAlignment="1" applyProtection="1">
      <alignment horizontal="right"/>
      <protection/>
    </xf>
    <xf numFmtId="193" fontId="0" fillId="0" borderId="12" xfId="42" applyNumberFormat="1" applyFont="1" applyFill="1" applyBorder="1" applyAlignment="1" applyProtection="1">
      <alignment horizontal="right"/>
      <protection/>
    </xf>
    <xf numFmtId="194" fontId="0" fillId="0" borderId="0" xfId="42" applyNumberFormat="1" applyFont="1" applyFill="1" applyBorder="1" applyAlignment="1" applyProtection="1">
      <alignment horizontal="right"/>
      <protection/>
    </xf>
    <xf numFmtId="192" fontId="0" fillId="0" borderId="13" xfId="42" applyNumberFormat="1" applyFont="1" applyFill="1" applyBorder="1" applyAlignment="1" applyProtection="1">
      <alignment/>
      <protection/>
    </xf>
    <xf numFmtId="192" fontId="0" fillId="0" borderId="13" xfId="42" applyNumberFormat="1" applyFont="1" applyFill="1" applyBorder="1" applyAlignment="1" applyProtection="1">
      <alignment horizontal="right"/>
      <protection/>
    </xf>
    <xf numFmtId="192" fontId="0" fillId="0" borderId="14" xfId="42" applyNumberFormat="1" applyFont="1" applyFill="1" applyBorder="1" applyAlignment="1" applyProtection="1">
      <alignment/>
      <protection/>
    </xf>
    <xf numFmtId="192" fontId="0" fillId="0" borderId="14" xfId="42" applyNumberFormat="1" applyFont="1" applyFill="1" applyBorder="1" applyAlignment="1" applyProtection="1">
      <alignment horizontal="right"/>
      <protection/>
    </xf>
    <xf numFmtId="192" fontId="0" fillId="0" borderId="15" xfId="42" applyNumberFormat="1" applyFont="1" applyFill="1" applyBorder="1" applyAlignment="1" applyProtection="1">
      <alignment/>
      <protection/>
    </xf>
    <xf numFmtId="192" fontId="0" fillId="0" borderId="16" xfId="42" applyNumberFormat="1" applyFont="1" applyFill="1" applyBorder="1" applyAlignment="1" applyProtection="1">
      <alignment/>
      <protection/>
    </xf>
    <xf numFmtId="192" fontId="0" fillId="0" borderId="16" xfId="42" applyNumberFormat="1" applyFont="1" applyFill="1" applyBorder="1" applyAlignment="1" applyProtection="1">
      <alignment horizontal="right"/>
      <protection/>
    </xf>
    <xf numFmtId="192" fontId="0" fillId="0" borderId="17" xfId="42" applyNumberFormat="1" applyFont="1" applyFill="1" applyBorder="1" applyAlignment="1" applyProtection="1">
      <alignment horizontal="right"/>
      <protection/>
    </xf>
    <xf numFmtId="192" fontId="0" fillId="0" borderId="11" xfId="42" applyNumberFormat="1" applyFont="1" applyFill="1" applyBorder="1" applyAlignment="1" applyProtection="1">
      <alignment/>
      <protection/>
    </xf>
    <xf numFmtId="192" fontId="0" fillId="0" borderId="18" xfId="42" applyNumberFormat="1" applyFont="1" applyFill="1" applyBorder="1" applyAlignment="1" applyProtection="1">
      <alignment/>
      <protection/>
    </xf>
    <xf numFmtId="192" fontId="1" fillId="0" borderId="0" xfId="62" applyNumberFormat="1" applyFont="1" applyFill="1">
      <alignment/>
      <protection/>
    </xf>
    <xf numFmtId="192" fontId="0" fillId="0" borderId="0" xfId="62" applyNumberFormat="1" applyFont="1" applyFill="1">
      <alignment/>
      <protection/>
    </xf>
    <xf numFmtId="43" fontId="0" fillId="0" borderId="0" xfId="42" applyFont="1" applyFill="1" applyAlignment="1">
      <alignment/>
    </xf>
    <xf numFmtId="195" fontId="2" fillId="0" borderId="0" xfId="42" applyNumberFormat="1" applyFont="1" applyFill="1" applyBorder="1" applyAlignment="1" applyProtection="1">
      <alignment/>
      <protection/>
    </xf>
    <xf numFmtId="195" fontId="6" fillId="0" borderId="16" xfId="42" applyNumberFormat="1" applyFont="1" applyFill="1" applyBorder="1" applyAlignment="1" applyProtection="1">
      <alignment/>
      <protection/>
    </xf>
    <xf numFmtId="0" fontId="6" fillId="0" borderId="0" xfId="62" applyFont="1" applyFill="1" applyBorder="1">
      <alignment/>
      <protection/>
    </xf>
    <xf numFmtId="185" fontId="0" fillId="0" borderId="11" xfId="42" applyNumberFormat="1" applyFont="1" applyBorder="1" applyAlignment="1">
      <alignment horizontal="center"/>
    </xf>
    <xf numFmtId="10" fontId="0" fillId="0" borderId="0" xfId="67" applyNumberFormat="1" applyFont="1" applyFill="1" applyBorder="1" applyAlignment="1" applyProtection="1">
      <alignment horizontal="right"/>
      <protection/>
    </xf>
    <xf numFmtId="0" fontId="11" fillId="0" borderId="0" xfId="62" applyFont="1" applyFill="1" applyBorder="1" applyAlignment="1">
      <alignment horizontal="center"/>
      <protection/>
    </xf>
    <xf numFmtId="192" fontId="0" fillId="0" borderId="18" xfId="42" applyNumberFormat="1" applyFont="1" applyFill="1" applyBorder="1" applyAlignment="1" applyProtection="1">
      <alignment horizontal="right"/>
      <protection/>
    </xf>
    <xf numFmtId="0" fontId="0" fillId="0" borderId="0" xfId="63" applyFont="1" applyFill="1">
      <alignment/>
      <protection/>
    </xf>
    <xf numFmtId="10" fontId="2" fillId="0" borderId="0" xfId="67" applyNumberFormat="1" applyFont="1" applyFill="1" applyBorder="1" applyAlignment="1" applyProtection="1">
      <alignment/>
      <protection/>
    </xf>
    <xf numFmtId="185" fontId="6" fillId="0" borderId="0" xfId="42" applyNumberFormat="1" applyFont="1" applyFill="1" applyAlignment="1">
      <alignment/>
    </xf>
    <xf numFmtId="192" fontId="58" fillId="0" borderId="14" xfId="42" applyNumberFormat="1" applyFont="1" applyFill="1" applyBorder="1" applyAlignment="1" applyProtection="1">
      <alignment/>
      <protection/>
    </xf>
    <xf numFmtId="192" fontId="58" fillId="0" borderId="13" xfId="42" applyNumberFormat="1" applyFont="1" applyFill="1" applyBorder="1" applyAlignment="1" applyProtection="1">
      <alignment/>
      <protection/>
    </xf>
    <xf numFmtId="195" fontId="6" fillId="0" borderId="13" xfId="42" applyNumberFormat="1" applyFont="1" applyFill="1" applyBorder="1" applyAlignment="1" applyProtection="1">
      <alignment/>
      <protection/>
    </xf>
    <xf numFmtId="195" fontId="6" fillId="0" borderId="19" xfId="42" applyNumberFormat="1" applyFont="1" applyFill="1" applyBorder="1" applyAlignment="1" applyProtection="1">
      <alignment/>
      <protection/>
    </xf>
    <xf numFmtId="0" fontId="59" fillId="0" borderId="0" xfId="62" applyFont="1" applyFill="1">
      <alignment/>
      <protection/>
    </xf>
    <xf numFmtId="0" fontId="58" fillId="0" borderId="0" xfId="0" applyFont="1" applyAlignment="1">
      <alignment/>
    </xf>
    <xf numFmtId="0" fontId="60" fillId="0" borderId="0" xfId="0" applyFont="1" applyAlignment="1">
      <alignment horizontal="justify"/>
    </xf>
    <xf numFmtId="0" fontId="59" fillId="0" borderId="0" xfId="62" applyFont="1" applyFill="1" applyAlignment="1">
      <alignment horizontal="center"/>
      <protection/>
    </xf>
    <xf numFmtId="192" fontId="58" fillId="0" borderId="0" xfId="42" applyNumberFormat="1" applyFont="1" applyFill="1" applyBorder="1" applyAlignment="1" applyProtection="1">
      <alignment/>
      <protection/>
    </xf>
    <xf numFmtId="0" fontId="59" fillId="0" borderId="0" xfId="62" applyFont="1" applyFill="1" applyAlignment="1" quotePrefix="1">
      <alignment horizontal="center"/>
      <protection/>
    </xf>
    <xf numFmtId="185" fontId="58" fillId="0" borderId="0" xfId="42" applyNumberFormat="1" applyFont="1" applyAlignment="1">
      <alignment/>
    </xf>
    <xf numFmtId="0" fontId="58" fillId="0" borderId="0" xfId="0" applyFont="1" applyAlignment="1" applyProtection="1">
      <alignment/>
      <protection locked="0"/>
    </xf>
    <xf numFmtId="192" fontId="58" fillId="0" borderId="11" xfId="42" applyNumberFormat="1" applyFont="1" applyFill="1" applyBorder="1" applyAlignment="1" applyProtection="1">
      <alignment horizontal="right"/>
      <protection/>
    </xf>
    <xf numFmtId="0" fontId="60" fillId="0" borderId="0" xfId="62" applyFont="1" applyFill="1" applyBorder="1" applyAlignment="1">
      <alignment horizontal="center"/>
      <protection/>
    </xf>
    <xf numFmtId="0" fontId="60" fillId="0" borderId="0" xfId="62" applyFont="1" applyFill="1" applyBorder="1" applyAlignment="1">
      <alignment/>
      <protection/>
    </xf>
    <xf numFmtId="0" fontId="58" fillId="0" borderId="0" xfId="0" applyFont="1" applyAlignment="1">
      <alignment horizontal="left" vertical="top"/>
    </xf>
    <xf numFmtId="185" fontId="58" fillId="0" borderId="0" xfId="0" applyNumberFormat="1" applyFont="1" applyAlignment="1">
      <alignment/>
    </xf>
    <xf numFmtId="0" fontId="59" fillId="0" borderId="0" xfId="0" applyFont="1" applyAlignment="1">
      <alignment horizontal="center" wrapText="1"/>
    </xf>
    <xf numFmtId="185" fontId="58" fillId="0" borderId="17" xfId="42" applyNumberFormat="1" applyFont="1" applyBorder="1" applyAlignment="1">
      <alignment/>
    </xf>
    <xf numFmtId="185" fontId="58" fillId="0" borderId="11" xfId="42" applyNumberFormat="1" applyFont="1" applyBorder="1" applyAlignment="1">
      <alignment/>
    </xf>
    <xf numFmtId="3" fontId="58" fillId="0" borderId="0" xfId="0" applyNumberFormat="1" applyFont="1" applyBorder="1" applyAlignment="1">
      <alignment/>
    </xf>
    <xf numFmtId="43" fontId="58" fillId="0" borderId="0" xfId="42" applyFont="1" applyBorder="1" applyAlignment="1">
      <alignment/>
    </xf>
    <xf numFmtId="0" fontId="58" fillId="33" borderId="0" xfId="0" applyFont="1" applyFill="1" applyAlignment="1">
      <alignment/>
    </xf>
    <xf numFmtId="0" fontId="58" fillId="33" borderId="0" xfId="0" applyFont="1" applyFill="1" applyAlignment="1">
      <alignment horizontal="justify" vertical="top" wrapText="1"/>
    </xf>
    <xf numFmtId="0" fontId="59" fillId="33" borderId="0" xfId="61" applyFont="1" applyFill="1" applyBorder="1" applyAlignment="1">
      <alignment horizontal="center"/>
      <protection/>
    </xf>
    <xf numFmtId="0" fontId="58" fillId="33" borderId="0" xfId="64" applyFont="1" applyFill="1" applyAlignment="1">
      <alignment horizontal="center"/>
      <protection/>
    </xf>
    <xf numFmtId="37" fontId="59" fillId="33" borderId="0" xfId="42" applyNumberFormat="1" applyFont="1" applyFill="1" applyAlignment="1">
      <alignment horizontal="right"/>
    </xf>
    <xf numFmtId="0" fontId="58" fillId="33" borderId="0" xfId="0" applyFont="1" applyFill="1" applyAlignment="1">
      <alignment horizontal="left" vertical="top" wrapText="1" indent="1"/>
    </xf>
    <xf numFmtId="185" fontId="59" fillId="33" borderId="0" xfId="42" applyNumberFormat="1" applyFont="1" applyFill="1" applyAlignment="1">
      <alignment horizontal="right"/>
    </xf>
    <xf numFmtId="0" fontId="58" fillId="0" borderId="0" xfId="0" applyFont="1" applyAlignment="1">
      <alignment horizontal="left" indent="1"/>
    </xf>
    <xf numFmtId="185" fontId="59" fillId="33" borderId="16" xfId="42" applyNumberFormat="1" applyFont="1" applyFill="1" applyBorder="1" applyAlignment="1">
      <alignment horizontal="right"/>
    </xf>
    <xf numFmtId="0" fontId="58" fillId="33" borderId="0" xfId="0" applyFont="1" applyFill="1" applyAlignment="1" quotePrefix="1">
      <alignment horizontal="left" vertical="top" wrapText="1" indent="1"/>
    </xf>
    <xf numFmtId="0" fontId="58" fillId="33" borderId="0" xfId="0" applyFont="1" applyFill="1" applyAlignment="1">
      <alignment horizontal="left" indent="1"/>
    </xf>
    <xf numFmtId="185" fontId="58" fillId="33" borderId="0" xfId="42" applyNumberFormat="1" applyFont="1" applyFill="1" applyBorder="1" applyAlignment="1">
      <alignment horizontal="right"/>
    </xf>
    <xf numFmtId="185" fontId="58" fillId="33" borderId="0" xfId="42" applyNumberFormat="1" applyFont="1" applyFill="1" applyBorder="1" applyAlignment="1">
      <alignment horizontal="left"/>
    </xf>
    <xf numFmtId="43" fontId="58" fillId="33" borderId="20" xfId="42" applyFont="1" applyFill="1" applyBorder="1" applyAlignment="1">
      <alignment horizontal="left"/>
    </xf>
    <xf numFmtId="43" fontId="58" fillId="33" borderId="18" xfId="42" applyFont="1" applyFill="1" applyBorder="1" applyAlignment="1">
      <alignment horizontal="left"/>
    </xf>
    <xf numFmtId="192" fontId="61" fillId="0" borderId="0" xfId="42" applyNumberFormat="1" applyFont="1" applyFill="1" applyBorder="1" applyAlignment="1" applyProtection="1">
      <alignment/>
      <protection/>
    </xf>
    <xf numFmtId="192" fontId="62" fillId="0" borderId="0" xfId="42" applyNumberFormat="1" applyFont="1" applyFill="1" applyBorder="1" applyAlignment="1" applyProtection="1">
      <alignment/>
      <protection/>
    </xf>
    <xf numFmtId="0" fontId="62" fillId="0" borderId="0" xfId="62" applyFont="1" applyFill="1" applyAlignment="1">
      <alignment horizontal="center"/>
      <protection/>
    </xf>
    <xf numFmtId="15" fontId="59" fillId="0" borderId="0" xfId="62" applyNumberFormat="1" applyFont="1" applyFill="1" applyAlignment="1" quotePrefix="1">
      <alignment horizontal="center"/>
      <protection/>
    </xf>
    <xf numFmtId="0" fontId="62" fillId="0" borderId="0" xfId="62" applyFont="1" applyFill="1">
      <alignment/>
      <protection/>
    </xf>
    <xf numFmtId="195" fontId="62" fillId="0" borderId="0" xfId="42" applyNumberFormat="1" applyFont="1" applyFill="1" applyBorder="1" applyAlignment="1" applyProtection="1">
      <alignment/>
      <protection/>
    </xf>
    <xf numFmtId="195" fontId="63" fillId="0" borderId="0" xfId="42" applyNumberFormat="1" applyFont="1" applyFill="1" applyBorder="1" applyAlignment="1" applyProtection="1">
      <alignment/>
      <protection/>
    </xf>
    <xf numFmtId="195" fontId="63" fillId="0" borderId="16" xfId="42" applyNumberFormat="1" applyFont="1" applyFill="1" applyBorder="1" applyAlignment="1" applyProtection="1">
      <alignment/>
      <protection/>
    </xf>
    <xf numFmtId="0" fontId="63" fillId="0" borderId="0" xfId="62" applyFont="1" applyFill="1">
      <alignment/>
      <protection/>
    </xf>
    <xf numFmtId="195" fontId="63" fillId="0" borderId="13" xfId="42" applyNumberFormat="1" applyFont="1" applyFill="1" applyBorder="1" applyAlignment="1" applyProtection="1">
      <alignment/>
      <protection/>
    </xf>
    <xf numFmtId="195" fontId="63" fillId="0" borderId="19" xfId="42" applyNumberFormat="1" applyFont="1" applyFill="1" applyBorder="1" applyAlignment="1" applyProtection="1">
      <alignment/>
      <protection/>
    </xf>
    <xf numFmtId="195" fontId="63" fillId="0" borderId="15" xfId="42" applyNumberFormat="1" applyFont="1" applyFill="1" applyBorder="1" applyAlignment="1" applyProtection="1">
      <alignment/>
      <protection/>
    </xf>
    <xf numFmtId="195" fontId="63" fillId="0" borderId="11" xfId="42" applyNumberFormat="1" applyFont="1" applyFill="1" applyBorder="1" applyAlignment="1" applyProtection="1">
      <alignment/>
      <protection/>
    </xf>
    <xf numFmtId="195" fontId="63" fillId="0" borderId="21" xfId="42" applyNumberFormat="1" applyFont="1" applyFill="1" applyBorder="1" applyAlignment="1" applyProtection="1">
      <alignment/>
      <protection/>
    </xf>
    <xf numFmtId="40" fontId="63" fillId="0" borderId="0" xfId="42" applyNumberFormat="1" applyFont="1" applyFill="1" applyBorder="1" applyAlignment="1" applyProtection="1">
      <alignment/>
      <protection/>
    </xf>
    <xf numFmtId="192" fontId="63" fillId="0" borderId="0" xfId="42" applyNumberFormat="1" applyFont="1" applyFill="1" applyBorder="1" applyAlignment="1" applyProtection="1">
      <alignment/>
      <protection/>
    </xf>
    <xf numFmtId="0" fontId="59" fillId="33" borderId="0" xfId="0" applyFont="1" applyFill="1" applyAlignment="1">
      <alignment horizontal="center" shrinkToFit="1"/>
    </xf>
    <xf numFmtId="0" fontId="1" fillId="0" borderId="0" xfId="62" applyFont="1" applyFill="1" applyAlignment="1">
      <alignment horizontal="left"/>
      <protection/>
    </xf>
    <xf numFmtId="0" fontId="0" fillId="0" borderId="0" xfId="62" applyFont="1" applyFill="1" applyAlignment="1">
      <alignment horizontal="left"/>
      <protection/>
    </xf>
    <xf numFmtId="0" fontId="14" fillId="0" borderId="0" xfId="62" applyFont="1" applyFill="1" applyBorder="1" applyAlignment="1">
      <alignment horizontal="center"/>
      <protection/>
    </xf>
    <xf numFmtId="14" fontId="1" fillId="0" borderId="0" xfId="62" applyNumberFormat="1" applyFont="1" applyFill="1" applyAlignment="1">
      <alignment horizontal="center"/>
      <protection/>
    </xf>
    <xf numFmtId="195" fontId="2" fillId="0" borderId="0" xfId="62" applyNumberFormat="1" applyFont="1" applyFill="1">
      <alignment/>
      <protection/>
    </xf>
    <xf numFmtId="14" fontId="1" fillId="0" borderId="0" xfId="62" applyNumberFormat="1" applyFont="1" applyFill="1" applyAlignment="1" quotePrefix="1">
      <alignment horizontal="center"/>
      <protection/>
    </xf>
    <xf numFmtId="14" fontId="59" fillId="0" borderId="0" xfId="62" applyNumberFormat="1" applyFont="1" applyFill="1" applyAlignment="1" quotePrefix="1">
      <alignment horizontal="center"/>
      <protection/>
    </xf>
    <xf numFmtId="0" fontId="1" fillId="0" borderId="0" xfId="62" applyFont="1" applyFill="1" applyBorder="1" applyAlignment="1">
      <alignment horizontal="center"/>
      <protection/>
    </xf>
    <xf numFmtId="192" fontId="0" fillId="0" borderId="22" xfId="42" applyNumberFormat="1" applyFont="1" applyFill="1" applyBorder="1" applyAlignment="1" applyProtection="1">
      <alignment horizontal="right"/>
      <protection/>
    </xf>
    <xf numFmtId="0" fontId="2" fillId="0" borderId="16" xfId="62" applyFont="1" applyFill="1" applyBorder="1">
      <alignment/>
      <protection/>
    </xf>
    <xf numFmtId="0" fontId="2" fillId="0" borderId="16" xfId="62" applyFont="1" applyFill="1" applyBorder="1" applyAlignment="1">
      <alignment horizontal="center"/>
      <protection/>
    </xf>
    <xf numFmtId="0" fontId="1" fillId="0" borderId="0" xfId="0" applyFont="1" applyFill="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wrapText="1"/>
    </xf>
    <xf numFmtId="0" fontId="2" fillId="0" borderId="0" xfId="0" applyFont="1" applyFill="1" applyAlignment="1">
      <alignment/>
    </xf>
    <xf numFmtId="0" fontId="7" fillId="0" borderId="0" xfId="0" applyFont="1" applyFill="1" applyAlignment="1">
      <alignment/>
    </xf>
    <xf numFmtId="0" fontId="10" fillId="0" borderId="0" xfId="0" applyFont="1" applyFill="1" applyAlignment="1">
      <alignment/>
    </xf>
    <xf numFmtId="10" fontId="10" fillId="0" borderId="0" xfId="67" applyNumberFormat="1" applyFont="1" applyFill="1" applyAlignment="1">
      <alignment/>
    </xf>
    <xf numFmtId="0" fontId="58" fillId="33" borderId="0" xfId="0" applyFont="1" applyFill="1" applyAlignment="1">
      <alignment vertical="top" wrapText="1"/>
    </xf>
    <xf numFmtId="0" fontId="58" fillId="33" borderId="0" xfId="0" applyFont="1" applyFill="1" applyAlignment="1" quotePrefix="1">
      <alignment horizontal="left" vertical="top" wrapText="1"/>
    </xf>
    <xf numFmtId="0" fontId="11" fillId="0" borderId="0" xfId="62" applyFont="1" applyFill="1" applyBorder="1" applyAlignment="1">
      <alignment horizontal="center"/>
      <protection/>
    </xf>
    <xf numFmtId="0" fontId="58" fillId="33" borderId="0" xfId="0" applyFont="1" applyFill="1" applyAlignment="1" quotePrefix="1">
      <alignment horizontal="center" vertical="top" wrapText="1"/>
    </xf>
    <xf numFmtId="0" fontId="58" fillId="33" borderId="0" xfId="0" applyFont="1" applyFill="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3" xfId="61"/>
    <cellStyle name="Normal_GW 1Q2005 Qtrly Rpt" xfId="62"/>
    <cellStyle name="Normal_KLSE4Q05" xfId="63"/>
    <cellStyle name="Normal_N085@31.12.08"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fLocksText="0">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40</xdr:row>
      <xdr:rowOff>142875</xdr:rowOff>
    </xdr:from>
    <xdr:to>
      <xdr:col>1</xdr:col>
      <xdr:colOff>457200</xdr:colOff>
      <xdr:row>42</xdr:row>
      <xdr:rowOff>47625</xdr:rowOff>
    </xdr:to>
    <xdr:sp fLocksText="0">
      <xdr:nvSpPr>
        <xdr:cNvPr id="2" name="Text Box 2"/>
        <xdr:cNvSpPr txBox="1">
          <a:spLocks noChangeArrowheads="1"/>
        </xdr:cNvSpPr>
      </xdr:nvSpPr>
      <xdr:spPr>
        <a:xfrm>
          <a:off x="3219450" y="6934200"/>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41</xdr:row>
      <xdr:rowOff>152400</xdr:rowOff>
    </xdr:from>
    <xdr:to>
      <xdr:col>7</xdr:col>
      <xdr:colOff>981075</xdr:colOff>
      <xdr:row>45</xdr:row>
      <xdr:rowOff>114300</xdr:rowOff>
    </xdr:to>
    <xdr:sp fLocksText="0">
      <xdr:nvSpPr>
        <xdr:cNvPr id="3" name="Text Box 3"/>
        <xdr:cNvSpPr txBox="1">
          <a:spLocks noChangeArrowheads="1"/>
        </xdr:cNvSpPr>
      </xdr:nvSpPr>
      <xdr:spPr>
        <a:xfrm>
          <a:off x="76200" y="7124700"/>
          <a:ext cx="68961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Statements of Profit and Loss and Comprehensive Income should be read in conjunction with the Annual Financial Report for the year ended 31st December, 2013)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fLocksText="0">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56</xdr:row>
      <xdr:rowOff>9525</xdr:rowOff>
    </xdr:from>
    <xdr:to>
      <xdr:col>3</xdr:col>
      <xdr:colOff>447675</xdr:colOff>
      <xdr:row>56</xdr:row>
      <xdr:rowOff>142875</xdr:rowOff>
    </xdr:to>
    <xdr:sp fLocksText="0">
      <xdr:nvSpPr>
        <xdr:cNvPr id="1" name="Text Box 1"/>
        <xdr:cNvSpPr txBox="1">
          <a:spLocks noChangeArrowheads="1"/>
        </xdr:cNvSpPr>
      </xdr:nvSpPr>
      <xdr:spPr>
        <a:xfrm>
          <a:off x="3619500" y="8334375"/>
          <a:ext cx="95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55</xdr:row>
      <xdr:rowOff>47625</xdr:rowOff>
    </xdr:from>
    <xdr:to>
      <xdr:col>8</xdr:col>
      <xdr:colOff>0</xdr:colOff>
      <xdr:row>57</xdr:row>
      <xdr:rowOff>142875</xdr:rowOff>
    </xdr:to>
    <xdr:sp fLocksText="0">
      <xdr:nvSpPr>
        <xdr:cNvPr id="2" name="Text Box 2"/>
        <xdr:cNvSpPr txBox="1">
          <a:spLocks noChangeArrowheads="1"/>
        </xdr:cNvSpPr>
      </xdr:nvSpPr>
      <xdr:spPr>
        <a:xfrm>
          <a:off x="190500" y="8201025"/>
          <a:ext cx="56864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Statement of Financial</a:t>
          </a:r>
          <a:r>
            <a:rPr lang="en-US" cap="none" sz="1000" b="0" i="0" u="none" baseline="0">
              <a:solidFill>
                <a:srgbClr val="000000"/>
              </a:solidFill>
              <a:latin typeface="Arial"/>
              <a:ea typeface="Arial"/>
              <a:cs typeface="Arial"/>
            </a:rPr>
            <a:t> Position</a:t>
          </a:r>
          <a:r>
            <a:rPr lang="en-US" cap="none" sz="1000" b="0" i="0" u="none" baseline="0">
              <a:solidFill>
                <a:srgbClr val="000000"/>
              </a:solidFill>
              <a:latin typeface="Arial"/>
              <a:ea typeface="Arial"/>
              <a:cs typeface="Arial"/>
            </a:rPr>
            <a:t> Balance Sheets should be read in conjunction with the Annual Financial Report for the year ended 31st December, 2013)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2</xdr:col>
      <xdr:colOff>76200</xdr:colOff>
      <xdr:row>57</xdr:row>
      <xdr:rowOff>57150</xdr:rowOff>
    </xdr:to>
    <xdr:sp fLocksText="0">
      <xdr:nvSpPr>
        <xdr:cNvPr id="1" name="Text Box 1"/>
        <xdr:cNvSpPr txBox="1">
          <a:spLocks noChangeArrowheads="1"/>
        </xdr:cNvSpPr>
      </xdr:nvSpPr>
      <xdr:spPr>
        <a:xfrm>
          <a:off x="3714750" y="9344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56</xdr:row>
      <xdr:rowOff>28575</xdr:rowOff>
    </xdr:from>
    <xdr:to>
      <xdr:col>6</xdr:col>
      <xdr:colOff>9525</xdr:colOff>
      <xdr:row>59</xdr:row>
      <xdr:rowOff>95250</xdr:rowOff>
    </xdr:to>
    <xdr:sp fLocksText="0">
      <xdr:nvSpPr>
        <xdr:cNvPr id="2" name="Text Box 2"/>
        <xdr:cNvSpPr txBox="1">
          <a:spLocks noChangeArrowheads="1"/>
        </xdr:cNvSpPr>
      </xdr:nvSpPr>
      <xdr:spPr>
        <a:xfrm>
          <a:off x="47625" y="9372600"/>
          <a:ext cx="58197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Statements of Cash Flow Statements should be read in conjunction with the  Annual  Financial Report for the year ended 31st December, 2013)
</a:t>
          </a:r>
        </a:p>
      </xdr:txBody>
    </xdr:sp>
    <xdr:clientData/>
  </xdr:twoCellAnchor>
  <xdr:twoCellAnchor>
    <xdr:from>
      <xdr:col>2</xdr:col>
      <xdr:colOff>0</xdr:colOff>
      <xdr:row>61</xdr:row>
      <xdr:rowOff>0</xdr:rowOff>
    </xdr:from>
    <xdr:to>
      <xdr:col>2</xdr:col>
      <xdr:colOff>76200</xdr:colOff>
      <xdr:row>62</xdr:row>
      <xdr:rowOff>57150</xdr:rowOff>
    </xdr:to>
    <xdr:sp fLocksText="0">
      <xdr:nvSpPr>
        <xdr:cNvPr id="3" name="Text Box 3"/>
        <xdr:cNvSpPr txBox="1">
          <a:spLocks noChangeArrowheads="1"/>
        </xdr:cNvSpPr>
      </xdr:nvSpPr>
      <xdr:spPr>
        <a:xfrm>
          <a:off x="3714750" y="10096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76200</xdr:colOff>
      <xdr:row>62</xdr:row>
      <xdr:rowOff>57150</xdr:rowOff>
    </xdr:to>
    <xdr:sp fLocksText="0">
      <xdr:nvSpPr>
        <xdr:cNvPr id="4" name="Text Box 3"/>
        <xdr:cNvSpPr txBox="1">
          <a:spLocks noChangeArrowheads="1"/>
        </xdr:cNvSpPr>
      </xdr:nvSpPr>
      <xdr:spPr>
        <a:xfrm>
          <a:off x="4743450" y="10096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25</xdr:row>
      <xdr:rowOff>85725</xdr:rowOff>
    </xdr:from>
    <xdr:to>
      <xdr:col>6</xdr:col>
      <xdr:colOff>200025</xdr:colOff>
      <xdr:row>27</xdr:row>
      <xdr:rowOff>133350</xdr:rowOff>
    </xdr:to>
    <xdr:sp fLocksText="0">
      <xdr:nvSpPr>
        <xdr:cNvPr id="1" name="Text Box 1"/>
        <xdr:cNvSpPr txBox="1">
          <a:spLocks noChangeArrowheads="1"/>
        </xdr:cNvSpPr>
      </xdr:nvSpPr>
      <xdr:spPr>
        <a:xfrm>
          <a:off x="47625" y="4791075"/>
          <a:ext cx="72866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AnnualFinancial Report for the year ended 31st December, 2013)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253</xdr:row>
      <xdr:rowOff>95250</xdr:rowOff>
    </xdr:from>
    <xdr:to>
      <xdr:col>6</xdr:col>
      <xdr:colOff>47625</xdr:colOff>
      <xdr:row>256</xdr:row>
      <xdr:rowOff>19050</xdr:rowOff>
    </xdr:to>
    <xdr:sp>
      <xdr:nvSpPr>
        <xdr:cNvPr id="1" name="Rectangle 41"/>
        <xdr:cNvSpPr>
          <a:spLocks/>
        </xdr:cNvSpPr>
      </xdr:nvSpPr>
      <xdr:spPr>
        <a:xfrm>
          <a:off x="180975" y="41309925"/>
          <a:ext cx="571500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19150"/>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23950"/>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2013. These explanatory notes attached to the interim financial statements provide explanation on events and transactions that are significant for understanding the changes in the financial position and performance of the Group for the financial year ended 31 December 2013.</a:t>
          </a:r>
        </a:p>
      </xdr:txBody>
    </xdr:sp>
    <xdr:clientData/>
  </xdr:twoCellAnchor>
  <xdr:twoCellAnchor>
    <xdr:from>
      <xdr:col>0</xdr:col>
      <xdr:colOff>85725</xdr:colOff>
      <xdr:row>39</xdr:row>
      <xdr:rowOff>142875</xdr:rowOff>
    </xdr:from>
    <xdr:to>
      <xdr:col>3</xdr:col>
      <xdr:colOff>104775</xdr:colOff>
      <xdr:row>40</xdr:row>
      <xdr:rowOff>133350</xdr:rowOff>
    </xdr:to>
    <xdr:sp>
      <xdr:nvSpPr>
        <xdr:cNvPr id="4" name="Rectangle 3"/>
        <xdr:cNvSpPr>
          <a:spLocks/>
        </xdr:cNvSpPr>
      </xdr:nvSpPr>
      <xdr:spPr>
        <a:xfrm>
          <a:off x="85725" y="6457950"/>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43</xdr:row>
      <xdr:rowOff>76200</xdr:rowOff>
    </xdr:from>
    <xdr:to>
      <xdr:col>5</xdr:col>
      <xdr:colOff>57150</xdr:colOff>
      <xdr:row>44</xdr:row>
      <xdr:rowOff>114300</xdr:rowOff>
    </xdr:to>
    <xdr:sp>
      <xdr:nvSpPr>
        <xdr:cNvPr id="5" name="Rectangle 5"/>
        <xdr:cNvSpPr>
          <a:spLocks/>
        </xdr:cNvSpPr>
      </xdr:nvSpPr>
      <xdr:spPr>
        <a:xfrm>
          <a:off x="66675" y="718185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45</xdr:row>
      <xdr:rowOff>19050</xdr:rowOff>
    </xdr:from>
    <xdr:to>
      <xdr:col>6</xdr:col>
      <xdr:colOff>361950</xdr:colOff>
      <xdr:row>46</xdr:row>
      <xdr:rowOff>76200</xdr:rowOff>
    </xdr:to>
    <xdr:sp>
      <xdr:nvSpPr>
        <xdr:cNvPr id="6" name="Rectangle 6"/>
        <xdr:cNvSpPr>
          <a:spLocks/>
        </xdr:cNvSpPr>
      </xdr:nvSpPr>
      <xdr:spPr>
        <a:xfrm>
          <a:off x="95250" y="744855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47</xdr:row>
      <xdr:rowOff>76200</xdr:rowOff>
    </xdr:from>
    <xdr:to>
      <xdr:col>5</xdr:col>
      <xdr:colOff>419100</xdr:colOff>
      <xdr:row>48</xdr:row>
      <xdr:rowOff>123825</xdr:rowOff>
    </xdr:to>
    <xdr:sp>
      <xdr:nvSpPr>
        <xdr:cNvPr id="7" name="Rectangle 7"/>
        <xdr:cNvSpPr>
          <a:spLocks/>
        </xdr:cNvSpPr>
      </xdr:nvSpPr>
      <xdr:spPr>
        <a:xfrm>
          <a:off x="66675" y="791527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49</xdr:row>
      <xdr:rowOff>85725</xdr:rowOff>
    </xdr:from>
    <xdr:to>
      <xdr:col>6</xdr:col>
      <xdr:colOff>123825</xdr:colOff>
      <xdr:row>50</xdr:row>
      <xdr:rowOff>104775</xdr:rowOff>
    </xdr:to>
    <xdr:sp>
      <xdr:nvSpPr>
        <xdr:cNvPr id="8" name="Rectangle 8"/>
        <xdr:cNvSpPr>
          <a:spLocks/>
        </xdr:cNvSpPr>
      </xdr:nvSpPr>
      <xdr:spPr>
        <a:xfrm>
          <a:off x="123825" y="8343900"/>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51</xdr:row>
      <xdr:rowOff>28575</xdr:rowOff>
    </xdr:from>
    <xdr:to>
      <xdr:col>5</xdr:col>
      <xdr:colOff>200025</xdr:colOff>
      <xdr:row>52</xdr:row>
      <xdr:rowOff>133350</xdr:rowOff>
    </xdr:to>
    <xdr:sp>
      <xdr:nvSpPr>
        <xdr:cNvPr id="9" name="Rectangle 9"/>
        <xdr:cNvSpPr>
          <a:spLocks/>
        </xdr:cNvSpPr>
      </xdr:nvSpPr>
      <xdr:spPr>
        <a:xfrm>
          <a:off x="95250" y="875347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52</xdr:row>
      <xdr:rowOff>142875</xdr:rowOff>
    </xdr:from>
    <xdr:to>
      <xdr:col>5</xdr:col>
      <xdr:colOff>542925</xdr:colOff>
      <xdr:row>54</xdr:row>
      <xdr:rowOff>95250</xdr:rowOff>
    </xdr:to>
    <xdr:sp>
      <xdr:nvSpPr>
        <xdr:cNvPr id="10" name="Rectangle 10"/>
        <xdr:cNvSpPr>
          <a:spLocks/>
        </xdr:cNvSpPr>
      </xdr:nvSpPr>
      <xdr:spPr>
        <a:xfrm>
          <a:off x="123825" y="902970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the current financial period.</a:t>
          </a:r>
        </a:p>
      </xdr:txBody>
    </xdr:sp>
    <xdr:clientData/>
  </xdr:twoCellAnchor>
  <xdr:twoCellAnchor>
    <xdr:from>
      <xdr:col>0</xdr:col>
      <xdr:colOff>76200</xdr:colOff>
      <xdr:row>56</xdr:row>
      <xdr:rowOff>152400</xdr:rowOff>
    </xdr:from>
    <xdr:to>
      <xdr:col>4</xdr:col>
      <xdr:colOff>57150</xdr:colOff>
      <xdr:row>58</xdr:row>
      <xdr:rowOff>66675</xdr:rowOff>
    </xdr:to>
    <xdr:sp>
      <xdr:nvSpPr>
        <xdr:cNvPr id="11" name="Rectangle 11"/>
        <xdr:cNvSpPr>
          <a:spLocks/>
        </xdr:cNvSpPr>
      </xdr:nvSpPr>
      <xdr:spPr>
        <a:xfrm>
          <a:off x="76200" y="9686925"/>
          <a:ext cx="379095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59</xdr:row>
      <xdr:rowOff>114300</xdr:rowOff>
    </xdr:from>
    <xdr:to>
      <xdr:col>6</xdr:col>
      <xdr:colOff>533400</xdr:colOff>
      <xdr:row>63</xdr:row>
      <xdr:rowOff>0</xdr:rowOff>
    </xdr:to>
    <xdr:sp>
      <xdr:nvSpPr>
        <xdr:cNvPr id="12" name="Rectangle 12"/>
        <xdr:cNvSpPr>
          <a:spLocks/>
        </xdr:cNvSpPr>
      </xdr:nvSpPr>
      <xdr:spPr>
        <a:xfrm>
          <a:off x="161925" y="10058400"/>
          <a:ext cx="6219825" cy="666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except for as disclosed in notes 19 during the financial quarter ended 31st March, 2014.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63</xdr:row>
      <xdr:rowOff>104775</xdr:rowOff>
    </xdr:from>
    <xdr:to>
      <xdr:col>4</xdr:col>
      <xdr:colOff>314325</xdr:colOff>
      <xdr:row>65</xdr:row>
      <xdr:rowOff>47625</xdr:rowOff>
    </xdr:to>
    <xdr:sp>
      <xdr:nvSpPr>
        <xdr:cNvPr id="13" name="Rectangle 13"/>
        <xdr:cNvSpPr>
          <a:spLocks/>
        </xdr:cNvSpPr>
      </xdr:nvSpPr>
      <xdr:spPr>
        <a:xfrm>
          <a:off x="76200" y="10829925"/>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66</xdr:row>
      <xdr:rowOff>0</xdr:rowOff>
    </xdr:from>
    <xdr:to>
      <xdr:col>5</xdr:col>
      <xdr:colOff>38100</xdr:colOff>
      <xdr:row>67</xdr:row>
      <xdr:rowOff>66675</xdr:rowOff>
    </xdr:to>
    <xdr:sp>
      <xdr:nvSpPr>
        <xdr:cNvPr id="14" name="Rectangle 14"/>
        <xdr:cNvSpPr>
          <a:spLocks/>
        </xdr:cNvSpPr>
      </xdr:nvSpPr>
      <xdr:spPr>
        <a:xfrm>
          <a:off x="219075" y="11115675"/>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69</xdr:row>
      <xdr:rowOff>47625</xdr:rowOff>
    </xdr:from>
    <xdr:to>
      <xdr:col>4</xdr:col>
      <xdr:colOff>409575</xdr:colOff>
      <xdr:row>71</xdr:row>
      <xdr:rowOff>19050</xdr:rowOff>
    </xdr:to>
    <xdr:sp>
      <xdr:nvSpPr>
        <xdr:cNvPr id="15" name="Rectangle 15"/>
        <xdr:cNvSpPr>
          <a:spLocks/>
        </xdr:cNvSpPr>
      </xdr:nvSpPr>
      <xdr:spPr>
        <a:xfrm>
          <a:off x="95250" y="11649075"/>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70</xdr:row>
      <xdr:rowOff>104775</xdr:rowOff>
    </xdr:from>
    <xdr:to>
      <xdr:col>6</xdr:col>
      <xdr:colOff>581025</xdr:colOff>
      <xdr:row>76</xdr:row>
      <xdr:rowOff>0</xdr:rowOff>
    </xdr:to>
    <xdr:sp>
      <xdr:nvSpPr>
        <xdr:cNvPr id="16" name="Rectangle 16"/>
        <xdr:cNvSpPr>
          <a:spLocks/>
        </xdr:cNvSpPr>
      </xdr:nvSpPr>
      <xdr:spPr>
        <a:xfrm>
          <a:off x="161925" y="11868150"/>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85</xdr:row>
      <xdr:rowOff>76200</xdr:rowOff>
    </xdr:from>
    <xdr:to>
      <xdr:col>4</xdr:col>
      <xdr:colOff>600075</xdr:colOff>
      <xdr:row>87</xdr:row>
      <xdr:rowOff>104775</xdr:rowOff>
    </xdr:to>
    <xdr:sp>
      <xdr:nvSpPr>
        <xdr:cNvPr id="17" name="Rectangle 17"/>
        <xdr:cNvSpPr>
          <a:spLocks/>
        </xdr:cNvSpPr>
      </xdr:nvSpPr>
      <xdr:spPr>
        <a:xfrm>
          <a:off x="66675" y="142208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87</xdr:row>
      <xdr:rowOff>104775</xdr:rowOff>
    </xdr:from>
    <xdr:to>
      <xdr:col>6</xdr:col>
      <xdr:colOff>561975</xdr:colOff>
      <xdr:row>92</xdr:row>
      <xdr:rowOff>142875</xdr:rowOff>
    </xdr:to>
    <xdr:sp>
      <xdr:nvSpPr>
        <xdr:cNvPr id="18" name="Rectangle 18"/>
        <xdr:cNvSpPr>
          <a:spLocks/>
        </xdr:cNvSpPr>
      </xdr:nvSpPr>
      <xdr:spPr>
        <a:xfrm>
          <a:off x="76200" y="14573250"/>
          <a:ext cx="6334125" cy="8477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valuations of property, plant and equipment have been brought forward, without amendment from the previous annual financial statements except for lands and buildings. During the current financial year, the lands and buildings were revalued upwards to RM35.0 million by an independent firm of valuers. As a result of the revaluation, the surplus arising from the revaluation (net of deferred taxation) of RM 17,972 million has been credited to revaluation reserve.</a:t>
          </a:r>
        </a:p>
      </xdr:txBody>
    </xdr:sp>
    <xdr:clientData/>
  </xdr:twoCellAnchor>
  <xdr:twoCellAnchor>
    <xdr:from>
      <xdr:col>0</xdr:col>
      <xdr:colOff>114300</xdr:colOff>
      <xdr:row>95</xdr:row>
      <xdr:rowOff>47625</xdr:rowOff>
    </xdr:from>
    <xdr:to>
      <xdr:col>5</xdr:col>
      <xdr:colOff>276225</xdr:colOff>
      <xdr:row>96</xdr:row>
      <xdr:rowOff>85725</xdr:rowOff>
    </xdr:to>
    <xdr:sp>
      <xdr:nvSpPr>
        <xdr:cNvPr id="19" name="Rectangle 19"/>
        <xdr:cNvSpPr>
          <a:spLocks/>
        </xdr:cNvSpPr>
      </xdr:nvSpPr>
      <xdr:spPr>
        <a:xfrm>
          <a:off x="114300" y="158115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95250</xdr:colOff>
      <xdr:row>105</xdr:row>
      <xdr:rowOff>76200</xdr:rowOff>
    </xdr:from>
    <xdr:to>
      <xdr:col>5</xdr:col>
      <xdr:colOff>228600</xdr:colOff>
      <xdr:row>106</xdr:row>
      <xdr:rowOff>152400</xdr:rowOff>
    </xdr:to>
    <xdr:sp>
      <xdr:nvSpPr>
        <xdr:cNvPr id="20" name="Rectangle 21"/>
        <xdr:cNvSpPr>
          <a:spLocks/>
        </xdr:cNvSpPr>
      </xdr:nvSpPr>
      <xdr:spPr>
        <a:xfrm>
          <a:off x="95250" y="17459325"/>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107</xdr:row>
      <xdr:rowOff>28575</xdr:rowOff>
    </xdr:from>
    <xdr:to>
      <xdr:col>6</xdr:col>
      <xdr:colOff>571500</xdr:colOff>
      <xdr:row>109</xdr:row>
      <xdr:rowOff>76200</xdr:rowOff>
    </xdr:to>
    <xdr:sp>
      <xdr:nvSpPr>
        <xdr:cNvPr id="21" name="Rectangle 22"/>
        <xdr:cNvSpPr>
          <a:spLocks/>
        </xdr:cNvSpPr>
      </xdr:nvSpPr>
      <xdr:spPr>
        <a:xfrm>
          <a:off x="133350" y="17735550"/>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a:t>
          </a:r>
          <a:r>
            <a:rPr lang="en-US" cap="none" sz="1000" b="0" i="0" u="none" baseline="0">
              <a:solidFill>
                <a:srgbClr val="000000"/>
              </a:solidFill>
              <a:latin typeface="Arial"/>
              <a:ea typeface="Arial"/>
              <a:cs typeface="Arial"/>
            </a:rPr>
            <a:t>31st March, 2014</a:t>
          </a:r>
          <a:r>
            <a:rPr lang="en-US" cap="none" sz="1000" b="0" i="0" u="none" baseline="0">
              <a:solidFill>
                <a:srgbClr val="000000"/>
              </a:solidFill>
              <a:latin typeface="Arial"/>
              <a:ea typeface="Arial"/>
              <a:cs typeface="Arial"/>
            </a:rPr>
            <a:t>.</a:t>
          </a:r>
        </a:p>
      </xdr:txBody>
    </xdr:sp>
    <xdr:clientData/>
  </xdr:twoCellAnchor>
  <xdr:twoCellAnchor>
    <xdr:from>
      <xdr:col>0</xdr:col>
      <xdr:colOff>123825</xdr:colOff>
      <xdr:row>110</xdr:row>
      <xdr:rowOff>114300</xdr:rowOff>
    </xdr:from>
    <xdr:to>
      <xdr:col>5</xdr:col>
      <xdr:colOff>276225</xdr:colOff>
      <xdr:row>112</xdr:row>
      <xdr:rowOff>47625</xdr:rowOff>
    </xdr:to>
    <xdr:sp>
      <xdr:nvSpPr>
        <xdr:cNvPr id="22" name="Rectangle 23"/>
        <xdr:cNvSpPr>
          <a:spLocks/>
        </xdr:cNvSpPr>
      </xdr:nvSpPr>
      <xdr:spPr>
        <a:xfrm>
          <a:off x="123825" y="18307050"/>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112</xdr:row>
      <xdr:rowOff>76200</xdr:rowOff>
    </xdr:from>
    <xdr:to>
      <xdr:col>6</xdr:col>
      <xdr:colOff>533400</xdr:colOff>
      <xdr:row>114</xdr:row>
      <xdr:rowOff>85725</xdr:rowOff>
    </xdr:to>
    <xdr:sp>
      <xdr:nvSpPr>
        <xdr:cNvPr id="23" name="Rectangle 24"/>
        <xdr:cNvSpPr>
          <a:spLocks/>
        </xdr:cNvSpPr>
      </xdr:nvSpPr>
      <xdr:spPr>
        <a:xfrm>
          <a:off x="161925" y="18592800"/>
          <a:ext cx="6219825"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contingent </a:t>
          </a:r>
          <a:r>
            <a:rPr lang="en-US" cap="none" sz="1000" b="0" i="0" u="none" baseline="0">
              <a:solidFill>
                <a:srgbClr val="000000"/>
              </a:solidFill>
              <a:latin typeface="Arial"/>
              <a:ea typeface="Arial"/>
              <a:cs typeface="Arial"/>
            </a:rPr>
            <a:t>liabilities or assets to be disclosed for the Group</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116</xdr:row>
      <xdr:rowOff>66675</xdr:rowOff>
    </xdr:from>
    <xdr:to>
      <xdr:col>3</xdr:col>
      <xdr:colOff>0</xdr:colOff>
      <xdr:row>117</xdr:row>
      <xdr:rowOff>114300</xdr:rowOff>
    </xdr:to>
    <xdr:sp>
      <xdr:nvSpPr>
        <xdr:cNvPr id="24" name="Rectangle 25"/>
        <xdr:cNvSpPr>
          <a:spLocks/>
        </xdr:cNvSpPr>
      </xdr:nvSpPr>
      <xdr:spPr>
        <a:xfrm>
          <a:off x="152400" y="19164300"/>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128</xdr:row>
      <xdr:rowOff>104775</xdr:rowOff>
    </xdr:from>
    <xdr:to>
      <xdr:col>6</xdr:col>
      <xdr:colOff>581025</xdr:colOff>
      <xdr:row>136</xdr:row>
      <xdr:rowOff>47625</xdr:rowOff>
    </xdr:to>
    <xdr:sp>
      <xdr:nvSpPr>
        <xdr:cNvPr id="25" name="Rectangle 26"/>
        <xdr:cNvSpPr>
          <a:spLocks/>
        </xdr:cNvSpPr>
      </xdr:nvSpPr>
      <xdr:spPr>
        <a:xfrm>
          <a:off x="114300" y="21126450"/>
          <a:ext cx="6315075" cy="12382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 result for the current quarter under review showed a decrease in revenue from RM 5.162 million for the immediate preceding quarter to RM 4.969 million. 
</a:t>
          </a:r>
          <a:r>
            <a:rPr lang="en-US" cap="none" sz="1100" b="0" i="0" u="none" baseline="0">
              <a:solidFill>
                <a:srgbClr val="000000"/>
              </a:solidFill>
            </a:rPr>
            <a:t>
</a:t>
          </a:r>
          <a:r>
            <a:rPr lang="en-US" cap="none" sz="1100" b="0" i="0" u="none" baseline="0">
              <a:solidFill>
                <a:srgbClr val="000000"/>
              </a:solidFill>
            </a:rPr>
            <a:t>The result for the current quarter under review improve the result from loss before tax of RM 0.051 million for the preceding quarter to profit before tax of RM 0.232 million.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114300</xdr:colOff>
      <xdr:row>140</xdr:row>
      <xdr:rowOff>104775</xdr:rowOff>
    </xdr:from>
    <xdr:to>
      <xdr:col>4</xdr:col>
      <xdr:colOff>533400</xdr:colOff>
      <xdr:row>142</xdr:row>
      <xdr:rowOff>28575</xdr:rowOff>
    </xdr:to>
    <xdr:sp>
      <xdr:nvSpPr>
        <xdr:cNvPr id="26" name="Rectangle 27"/>
        <xdr:cNvSpPr>
          <a:spLocks/>
        </xdr:cNvSpPr>
      </xdr:nvSpPr>
      <xdr:spPr>
        <a:xfrm>
          <a:off x="114300" y="230695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154</xdr:row>
      <xdr:rowOff>0</xdr:rowOff>
    </xdr:from>
    <xdr:to>
      <xdr:col>6</xdr:col>
      <xdr:colOff>542925</xdr:colOff>
      <xdr:row>161</xdr:row>
      <xdr:rowOff>47625</xdr:rowOff>
    </xdr:to>
    <xdr:sp>
      <xdr:nvSpPr>
        <xdr:cNvPr id="27" name="Rectangle 28"/>
        <xdr:cNvSpPr>
          <a:spLocks/>
        </xdr:cNvSpPr>
      </xdr:nvSpPr>
      <xdr:spPr>
        <a:xfrm>
          <a:off x="114300" y="25184100"/>
          <a:ext cx="6276975" cy="11811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 result for the current quarter under review showed an  decrease in revenue from RM 8.346  million for the immediate preceding quarter to RM 4.969 million. </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The result for the current quarter under review showed improve the result from loss before tax of RM 0.614 million for the immediate preceding quarter to profit before tax of RM  0.232 million.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171450</xdr:colOff>
      <xdr:row>163</xdr:row>
      <xdr:rowOff>38100</xdr:rowOff>
    </xdr:from>
    <xdr:to>
      <xdr:col>3</xdr:col>
      <xdr:colOff>19050</xdr:colOff>
      <xdr:row>165</xdr:row>
      <xdr:rowOff>0</xdr:rowOff>
    </xdr:to>
    <xdr:sp>
      <xdr:nvSpPr>
        <xdr:cNvPr id="28" name="Rectangle 29"/>
        <xdr:cNvSpPr>
          <a:spLocks/>
        </xdr:cNvSpPr>
      </xdr:nvSpPr>
      <xdr:spPr>
        <a:xfrm>
          <a:off x="171450" y="2667952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165</xdr:row>
      <xdr:rowOff>47625</xdr:rowOff>
    </xdr:from>
    <xdr:to>
      <xdr:col>6</xdr:col>
      <xdr:colOff>581025</xdr:colOff>
      <xdr:row>170</xdr:row>
      <xdr:rowOff>95250</xdr:rowOff>
    </xdr:to>
    <xdr:sp>
      <xdr:nvSpPr>
        <xdr:cNvPr id="29" name="Rectangle 30"/>
        <xdr:cNvSpPr>
          <a:spLocks/>
        </xdr:cNvSpPr>
      </xdr:nvSpPr>
      <xdr:spPr>
        <a:xfrm>
          <a:off x="161925" y="27012900"/>
          <a:ext cx="626745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171</xdr:row>
      <xdr:rowOff>38100</xdr:rowOff>
    </xdr:from>
    <xdr:to>
      <xdr:col>3</xdr:col>
      <xdr:colOff>542925</xdr:colOff>
      <xdr:row>172</xdr:row>
      <xdr:rowOff>123825</xdr:rowOff>
    </xdr:to>
    <xdr:sp>
      <xdr:nvSpPr>
        <xdr:cNvPr id="30" name="Rectangle 31"/>
        <xdr:cNvSpPr>
          <a:spLocks/>
        </xdr:cNvSpPr>
      </xdr:nvSpPr>
      <xdr:spPr>
        <a:xfrm>
          <a:off x="152400" y="27974925"/>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173</xdr:row>
      <xdr:rowOff>38100</xdr:rowOff>
    </xdr:from>
    <xdr:to>
      <xdr:col>5</xdr:col>
      <xdr:colOff>400050</xdr:colOff>
      <xdr:row>175</xdr:row>
      <xdr:rowOff>76200</xdr:rowOff>
    </xdr:to>
    <xdr:sp>
      <xdr:nvSpPr>
        <xdr:cNvPr id="31" name="Rectangle 32"/>
        <xdr:cNvSpPr>
          <a:spLocks/>
        </xdr:cNvSpPr>
      </xdr:nvSpPr>
      <xdr:spPr>
        <a:xfrm>
          <a:off x="171450" y="28298775"/>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176</xdr:row>
      <xdr:rowOff>19050</xdr:rowOff>
    </xdr:from>
    <xdr:to>
      <xdr:col>2</xdr:col>
      <xdr:colOff>85725</xdr:colOff>
      <xdr:row>177</xdr:row>
      <xdr:rowOff>133350</xdr:rowOff>
    </xdr:to>
    <xdr:sp>
      <xdr:nvSpPr>
        <xdr:cNvPr id="32" name="Rectangle 33"/>
        <xdr:cNvSpPr>
          <a:spLocks/>
        </xdr:cNvSpPr>
      </xdr:nvSpPr>
      <xdr:spPr>
        <a:xfrm>
          <a:off x="190500" y="28765500"/>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178</xdr:row>
      <xdr:rowOff>19050</xdr:rowOff>
    </xdr:from>
    <xdr:to>
      <xdr:col>6</xdr:col>
      <xdr:colOff>266700</xdr:colOff>
      <xdr:row>179</xdr:row>
      <xdr:rowOff>95250</xdr:rowOff>
    </xdr:to>
    <xdr:sp>
      <xdr:nvSpPr>
        <xdr:cNvPr id="33" name="Rectangle 34"/>
        <xdr:cNvSpPr>
          <a:spLocks/>
        </xdr:cNvSpPr>
      </xdr:nvSpPr>
      <xdr:spPr>
        <a:xfrm>
          <a:off x="161925" y="29089350"/>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for the current financial period ended </a:t>
          </a:r>
          <a:r>
            <a:rPr lang="en-US" cap="none" sz="1000" b="0" i="0" u="none" baseline="0">
              <a:solidFill>
                <a:srgbClr val="000000"/>
              </a:solidFill>
              <a:latin typeface="Arial"/>
              <a:ea typeface="Arial"/>
              <a:cs typeface="Arial"/>
            </a:rPr>
            <a:t>31st March, 2014 </a:t>
          </a:r>
          <a:r>
            <a:rPr lang="en-US" cap="none" sz="1000" b="0" i="0" u="none" baseline="0">
              <a:solidFill>
                <a:srgbClr val="000000"/>
              </a:solidFill>
              <a:latin typeface="Arial"/>
              <a:ea typeface="Arial"/>
              <a:cs typeface="Arial"/>
            </a:rPr>
            <a:t>.</a:t>
          </a:r>
        </a:p>
      </xdr:txBody>
    </xdr:sp>
    <xdr:clientData/>
  </xdr:twoCellAnchor>
  <xdr:twoCellAnchor>
    <xdr:from>
      <xdr:col>0</xdr:col>
      <xdr:colOff>171450</xdr:colOff>
      <xdr:row>180</xdr:row>
      <xdr:rowOff>142875</xdr:rowOff>
    </xdr:from>
    <xdr:to>
      <xdr:col>5</xdr:col>
      <xdr:colOff>161925</xdr:colOff>
      <xdr:row>182</xdr:row>
      <xdr:rowOff>133350</xdr:rowOff>
    </xdr:to>
    <xdr:sp>
      <xdr:nvSpPr>
        <xdr:cNvPr id="34" name="Rectangle 35"/>
        <xdr:cNvSpPr>
          <a:spLocks/>
        </xdr:cNvSpPr>
      </xdr:nvSpPr>
      <xdr:spPr>
        <a:xfrm>
          <a:off x="171450" y="29537025"/>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182</xdr:row>
      <xdr:rowOff>142875</xdr:rowOff>
    </xdr:from>
    <xdr:to>
      <xdr:col>6</xdr:col>
      <xdr:colOff>533400</xdr:colOff>
      <xdr:row>196</xdr:row>
      <xdr:rowOff>133350</xdr:rowOff>
    </xdr:to>
    <xdr:sp>
      <xdr:nvSpPr>
        <xdr:cNvPr id="35" name="Rectangle 36"/>
        <xdr:cNvSpPr>
          <a:spLocks/>
        </xdr:cNvSpPr>
      </xdr:nvSpPr>
      <xdr:spPr>
        <a:xfrm>
          <a:off x="219075" y="29860875"/>
          <a:ext cx="6162675" cy="2257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9 September 2013, the Board of Directors of Len Cheong Holding Berhad (“LCHB”) announced a proposals, includes, inter-alia, the proposed disposal of three (3) industrial lands held under H.S. (M) 4469 PT 17825, Geran 115019 Lot 31268 and Geran 115020 Lot 31267 measuring in aggregate 91,907 sq meters, all in the Mukim Ampangan, Daerah Seremban, Negeri Sembilan (“Property”) by Len Cheong Furniture Sdn Bhd to Best Land Venture Sdn Bhd (“BLV” or “Purchaser”) for an aggregate sale consideration of RM8.55 million (“Proposed Disposal”).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LCHB had obtained shareholders’ approval on the Proposed Disposal at an extraordinary general meeting (“EGM”) held on 8 January 2014 (“Approval”). Barring unforeseen circumstances, the Board of Directors of LCHB (“Board”) expects the Proposed Disposal to be completed within 90 days from the date of the Purchaser or the Purchaser’s Solicitors receipt of the said Approval.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Proposed</a:t>
          </a:r>
          <a:r>
            <a:rPr lang="en-US" cap="none" sz="1000" b="0" i="0" u="none" baseline="0">
              <a:solidFill>
                <a:srgbClr val="000000"/>
              </a:solidFill>
              <a:latin typeface="Arial"/>
              <a:ea typeface="Arial"/>
              <a:cs typeface="Arial"/>
            </a:rPr>
            <a:t> Disposal is deemed completed on 11 April 2014 following the receipt of the sales proceeds.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197</xdr:row>
      <xdr:rowOff>66675</xdr:rowOff>
    </xdr:from>
    <xdr:to>
      <xdr:col>5</xdr:col>
      <xdr:colOff>285750</xdr:colOff>
      <xdr:row>198</xdr:row>
      <xdr:rowOff>85725</xdr:rowOff>
    </xdr:to>
    <xdr:sp>
      <xdr:nvSpPr>
        <xdr:cNvPr id="36" name="Rectangle 37"/>
        <xdr:cNvSpPr>
          <a:spLocks/>
        </xdr:cNvSpPr>
      </xdr:nvSpPr>
      <xdr:spPr>
        <a:xfrm>
          <a:off x="171450" y="32213550"/>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104775</xdr:colOff>
      <xdr:row>199</xdr:row>
      <xdr:rowOff>76200</xdr:rowOff>
    </xdr:from>
    <xdr:to>
      <xdr:col>6</xdr:col>
      <xdr:colOff>552450</xdr:colOff>
      <xdr:row>202</xdr:row>
      <xdr:rowOff>19050</xdr:rowOff>
    </xdr:to>
    <xdr:sp>
      <xdr:nvSpPr>
        <xdr:cNvPr id="37" name="Rectangle 38"/>
        <xdr:cNvSpPr>
          <a:spLocks/>
        </xdr:cNvSpPr>
      </xdr:nvSpPr>
      <xdr:spPr>
        <a:xfrm>
          <a:off x="104775" y="32546925"/>
          <a:ext cx="6296025"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a:t>
          </a:r>
          <a:r>
            <a:rPr lang="en-US" cap="none" sz="1000" b="0" i="0" u="none" baseline="0">
              <a:solidFill>
                <a:srgbClr val="000000"/>
              </a:solidFill>
              <a:latin typeface="Arial"/>
              <a:ea typeface="Arial"/>
              <a:cs typeface="Arial"/>
            </a:rPr>
            <a:t>31st March, 2014</a:t>
          </a:r>
          <a:r>
            <a:rPr lang="en-US" cap="none" sz="1000" b="0" i="0" u="none" baseline="0">
              <a:solidFill>
                <a:srgbClr val="000000"/>
              </a:solidFill>
              <a:latin typeface="Arial"/>
              <a:ea typeface="Arial"/>
              <a:cs typeface="Arial"/>
            </a:rPr>
            <a:t>.</a:t>
          </a:r>
        </a:p>
      </xdr:txBody>
    </xdr:sp>
    <xdr:clientData/>
  </xdr:twoCellAnchor>
  <xdr:twoCellAnchor>
    <xdr:from>
      <xdr:col>0</xdr:col>
      <xdr:colOff>190500</xdr:colOff>
      <xdr:row>211</xdr:row>
      <xdr:rowOff>57150</xdr:rowOff>
    </xdr:from>
    <xdr:to>
      <xdr:col>6</xdr:col>
      <xdr:colOff>85725</xdr:colOff>
      <xdr:row>213</xdr:row>
      <xdr:rowOff>104775</xdr:rowOff>
    </xdr:to>
    <xdr:sp>
      <xdr:nvSpPr>
        <xdr:cNvPr id="38" name="Rectangle 39"/>
        <xdr:cNvSpPr>
          <a:spLocks/>
        </xdr:cNvSpPr>
      </xdr:nvSpPr>
      <xdr:spPr>
        <a:xfrm>
          <a:off x="190500" y="34470975"/>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171450</xdr:colOff>
      <xdr:row>212</xdr:row>
      <xdr:rowOff>152400</xdr:rowOff>
    </xdr:from>
    <xdr:to>
      <xdr:col>6</xdr:col>
      <xdr:colOff>104775</xdr:colOff>
      <xdr:row>252</xdr:row>
      <xdr:rowOff>57150</xdr:rowOff>
    </xdr:to>
    <xdr:sp>
      <xdr:nvSpPr>
        <xdr:cNvPr id="39" name="Rectangle 40"/>
        <xdr:cNvSpPr>
          <a:spLocks/>
        </xdr:cNvSpPr>
      </xdr:nvSpPr>
      <xdr:spPr>
        <a:xfrm>
          <a:off x="171450" y="34728150"/>
          <a:ext cx="5781675" cy="6381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9 September 2013, the Board proposed to undertake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proposed reduction of the issued and paid-up share capital of LCHB via the cancellation of RM0.90 of the par value of each existing LCHB Share of RM1.00 each to RM0.10 each pursuant to Section 64 of the Companies Act, 1965 (“Proposed Par Value Reduction”);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(ii) Proposed Disposal; 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(iii)proposed amendment to the Memorandum of Association (“MOA”) of LCHB to facilitate the Proposed Par Value Reduction (“Proposed Amendment”).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Proposed Par Value Reduction, Proposed Disposal and Proposed Amendment are collectively referred to as the Proposals.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LCHB had obtained shareholders’ approval on the Proposals at an EGM held on 8 January 2014.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27 May 2014, the Board announced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seal order of the High Court of Malaya confirming the Par Value Reduction has been lodged with the Companies Commission of Malaya on 27 May 2014. Accordingly, the par value of each ordinary share in LCHB will be reduced from RM1.00 to RM0.10 per share and the Par Value Reduction exercise is deemed completed.  Shareholders of LCHB should note that the Par Value Reduction does not affect the number nor the rights attaching to the ordinary shares held by them. All the ordinary shares of LCHB standing to the credit of the securities account of the shareholders of the Company shall remain unaffected, except for the reduction of par value of each ordinary share of LCHB from RM1.00 to RM0.10. The market price of the shares will not be adjusted by the Par Value Reduction;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(ii) The Proposed Disposal was completed on 11 April 2014.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Accordingly, the Proposals was deemed completed on 27 May 2014.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27 May 2014, M&amp;A Securities Sdn Bhd (“M&amp;A Securities”), on behalf of the Board, announced that the Company proposes to implement a private placement of up to 6,000,000 new ordinary shares of RM0.10 each in LCHB (“LCHB Shares” or “Shares”) (“Proposed Private Placement”) to independent third party investors to be identified at a later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28 May 2014, M&amp;A Securities, on behalf of the Board, announced that the listing application in relation to the Proposed Private Placement was submitted to Bursa Malaysia Securities Berhad on even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other corporate proposals that have been announced by the Group but not completed as at the date of this announcement.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0" name="Rectangle 1"/>
        <xdr:cNvSpPr>
          <a:spLocks/>
        </xdr:cNvSpPr>
      </xdr:nvSpPr>
      <xdr:spPr>
        <a:xfrm>
          <a:off x="66675" y="26003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38</xdr:row>
      <xdr:rowOff>9525</xdr:rowOff>
    </xdr:to>
    <xdr:sp>
      <xdr:nvSpPr>
        <xdr:cNvPr id="41" name="Rectangle 4"/>
        <xdr:cNvSpPr>
          <a:spLocks/>
        </xdr:cNvSpPr>
      </xdr:nvSpPr>
      <xdr:spPr>
        <a:xfrm>
          <a:off x="133350" y="2895600"/>
          <a:ext cx="6296025" cy="3267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2013. The adoption of these new MFRSs and Amendments do not have any material impact on the interim financial statements of the Group. The following MFRSs, IC Interpretations and Amendments to MFRSs have been issued by the 
</a:t>
          </a:r>
          <a:r>
            <a:rPr lang="en-US" cap="none" sz="1000" b="0" i="0" u="none" baseline="0">
              <a:solidFill>
                <a:srgbClr val="000000"/>
              </a:solidFill>
              <a:latin typeface="Arial"/>
              <a:ea typeface="Arial"/>
              <a:cs typeface="Arial"/>
            </a:rPr>
            <a:t>MASB but are not yet effective, and have yet to be adopted by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9 Financial Instruments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10 Consolidated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12 Disclosure of Interests in Other Entities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127 Separate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132 Financial Instruments: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136 Impairment of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139 Financial Instruments: Recognition and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41</xdr:row>
      <xdr:rowOff>66675</xdr:rowOff>
    </xdr:from>
    <xdr:to>
      <xdr:col>6</xdr:col>
      <xdr:colOff>171450</xdr:colOff>
      <xdr:row>42</xdr:row>
      <xdr:rowOff>142875</xdr:rowOff>
    </xdr:to>
    <xdr:sp>
      <xdr:nvSpPr>
        <xdr:cNvPr id="42" name="Rectangle 4"/>
        <xdr:cNvSpPr>
          <a:spLocks/>
        </xdr:cNvSpPr>
      </xdr:nvSpPr>
      <xdr:spPr>
        <a:xfrm>
          <a:off x="76200" y="6705600"/>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115</xdr:row>
      <xdr:rowOff>0</xdr:rowOff>
    </xdr:from>
    <xdr:to>
      <xdr:col>6</xdr:col>
      <xdr:colOff>76200</xdr:colOff>
      <xdr:row>115</xdr:row>
      <xdr:rowOff>0</xdr:rowOff>
    </xdr:to>
    <xdr:sp>
      <xdr:nvSpPr>
        <xdr:cNvPr id="43" name="Rectangle 26"/>
        <xdr:cNvSpPr>
          <a:spLocks/>
        </xdr:cNvSpPr>
      </xdr:nvSpPr>
      <xdr:spPr>
        <a:xfrm>
          <a:off x="114300" y="19002375"/>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277</xdr:row>
      <xdr:rowOff>142875</xdr:rowOff>
    </xdr:from>
    <xdr:to>
      <xdr:col>6</xdr:col>
      <xdr:colOff>333375</xdr:colOff>
      <xdr:row>279</xdr:row>
      <xdr:rowOff>0</xdr:rowOff>
    </xdr:to>
    <xdr:sp>
      <xdr:nvSpPr>
        <xdr:cNvPr id="44" name="Rectangle 42"/>
        <xdr:cNvSpPr>
          <a:spLocks/>
        </xdr:cNvSpPr>
      </xdr:nvSpPr>
      <xdr:spPr>
        <a:xfrm>
          <a:off x="161925" y="44615100"/>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152400</xdr:colOff>
      <xdr:row>279</xdr:row>
      <xdr:rowOff>104775</xdr:rowOff>
    </xdr:from>
    <xdr:to>
      <xdr:col>6</xdr:col>
      <xdr:colOff>447675</xdr:colOff>
      <xdr:row>282</xdr:row>
      <xdr:rowOff>38100</xdr:rowOff>
    </xdr:to>
    <xdr:sp>
      <xdr:nvSpPr>
        <xdr:cNvPr id="45" name="Rectangle 43"/>
        <xdr:cNvSpPr>
          <a:spLocks/>
        </xdr:cNvSpPr>
      </xdr:nvSpPr>
      <xdr:spPr>
        <a:xfrm>
          <a:off x="152400" y="44900850"/>
          <a:ext cx="61436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a:t>
          </a:r>
          <a:r>
            <a:rPr lang="en-US" cap="none" sz="1000" b="0" i="0" u="none" baseline="0">
              <a:solidFill>
                <a:srgbClr val="000000"/>
              </a:solidFill>
              <a:latin typeface="Arial"/>
              <a:ea typeface="Arial"/>
              <a:cs typeface="Arial"/>
            </a:rPr>
            <a:t>with off balance sheet risk as at </a:t>
          </a:r>
          <a:r>
            <a:rPr lang="en-US" cap="none" sz="1000" b="0" i="0" u="none" baseline="0">
              <a:solidFill>
                <a:srgbClr val="000000"/>
              </a:solidFill>
              <a:latin typeface="Arial"/>
              <a:ea typeface="Arial"/>
              <a:cs typeface="Arial"/>
            </a:rPr>
            <a:t>31st March, 2014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286</xdr:row>
      <xdr:rowOff>133350</xdr:rowOff>
    </xdr:from>
    <xdr:to>
      <xdr:col>5</xdr:col>
      <xdr:colOff>533400</xdr:colOff>
      <xdr:row>288</xdr:row>
      <xdr:rowOff>28575</xdr:rowOff>
    </xdr:to>
    <xdr:sp>
      <xdr:nvSpPr>
        <xdr:cNvPr id="46" name="Rectangle 44"/>
        <xdr:cNvSpPr>
          <a:spLocks/>
        </xdr:cNvSpPr>
      </xdr:nvSpPr>
      <xdr:spPr>
        <a:xfrm>
          <a:off x="180975" y="46062900"/>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219075</xdr:colOff>
      <xdr:row>288</xdr:row>
      <xdr:rowOff>123825</xdr:rowOff>
    </xdr:from>
    <xdr:to>
      <xdr:col>6</xdr:col>
      <xdr:colOff>276225</xdr:colOff>
      <xdr:row>289</xdr:row>
      <xdr:rowOff>1200150</xdr:rowOff>
    </xdr:to>
    <xdr:sp>
      <xdr:nvSpPr>
        <xdr:cNvPr id="47" name="Rectangle 45"/>
        <xdr:cNvSpPr>
          <a:spLocks/>
        </xdr:cNvSpPr>
      </xdr:nvSpPr>
      <xdr:spPr>
        <a:xfrm>
          <a:off x="219075" y="46377225"/>
          <a:ext cx="5905500" cy="1238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following is the list of ongoing litigation cases of the group: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Len Cheong Holding Berhad and Len Cheong Furniture Sdn Bhd vs Mr Loh Siow Chan @ Loo Su Cheong case.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review by the Forensic Auditor to ascertain certain transaction is still on going. The company will take futher</a:t>
          </a:r>
          <a:r>
            <a:rPr lang="en-US" cap="none" sz="1000" b="0" i="0" u="none" baseline="0">
              <a:solidFill>
                <a:srgbClr val="000000"/>
              </a:solidFill>
              <a:latin typeface="Arial"/>
              <a:ea typeface="Arial"/>
              <a:cs typeface="Arial"/>
            </a:rPr>
            <a:t> action upon the conclusion.</a:t>
          </a:r>
        </a:p>
      </xdr:txBody>
    </xdr:sp>
    <xdr:clientData/>
  </xdr:twoCellAnchor>
  <xdr:twoCellAnchor>
    <xdr:from>
      <xdr:col>0</xdr:col>
      <xdr:colOff>152400</xdr:colOff>
      <xdr:row>291</xdr:row>
      <xdr:rowOff>47625</xdr:rowOff>
    </xdr:from>
    <xdr:to>
      <xdr:col>4</xdr:col>
      <xdr:colOff>657225</xdr:colOff>
      <xdr:row>293</xdr:row>
      <xdr:rowOff>19050</xdr:rowOff>
    </xdr:to>
    <xdr:sp>
      <xdr:nvSpPr>
        <xdr:cNvPr id="48" name="Rectangle 46"/>
        <xdr:cNvSpPr>
          <a:spLocks/>
        </xdr:cNvSpPr>
      </xdr:nvSpPr>
      <xdr:spPr>
        <a:xfrm>
          <a:off x="152400" y="47958375"/>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293</xdr:row>
      <xdr:rowOff>85725</xdr:rowOff>
    </xdr:from>
    <xdr:to>
      <xdr:col>5</xdr:col>
      <xdr:colOff>180975</xdr:colOff>
      <xdr:row>295</xdr:row>
      <xdr:rowOff>0</xdr:rowOff>
    </xdr:to>
    <xdr:sp>
      <xdr:nvSpPr>
        <xdr:cNvPr id="49" name="Rectangle 47"/>
        <xdr:cNvSpPr>
          <a:spLocks/>
        </xdr:cNvSpPr>
      </xdr:nvSpPr>
      <xdr:spPr>
        <a:xfrm>
          <a:off x="276225" y="48320325"/>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300</xdr:row>
      <xdr:rowOff>57150</xdr:rowOff>
    </xdr:from>
    <xdr:to>
      <xdr:col>4</xdr:col>
      <xdr:colOff>238125</xdr:colOff>
      <xdr:row>301</xdr:row>
      <xdr:rowOff>57150</xdr:rowOff>
    </xdr:to>
    <xdr:sp>
      <xdr:nvSpPr>
        <xdr:cNvPr id="50" name="Rectangle 48"/>
        <xdr:cNvSpPr>
          <a:spLocks/>
        </xdr:cNvSpPr>
      </xdr:nvSpPr>
      <xdr:spPr>
        <a:xfrm>
          <a:off x="190500" y="49425225"/>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302</xdr:row>
      <xdr:rowOff>38100</xdr:rowOff>
    </xdr:from>
    <xdr:to>
      <xdr:col>6</xdr:col>
      <xdr:colOff>600075</xdr:colOff>
      <xdr:row>305</xdr:row>
      <xdr:rowOff>57150</xdr:rowOff>
    </xdr:to>
    <xdr:sp>
      <xdr:nvSpPr>
        <xdr:cNvPr id="51" name="Rectangle 49"/>
        <xdr:cNvSpPr>
          <a:spLocks/>
        </xdr:cNvSpPr>
      </xdr:nvSpPr>
      <xdr:spPr>
        <a:xfrm>
          <a:off x="257175" y="49730025"/>
          <a:ext cx="619125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351</xdr:row>
      <xdr:rowOff>0</xdr:rowOff>
    </xdr:from>
    <xdr:to>
      <xdr:col>4</xdr:col>
      <xdr:colOff>0</xdr:colOff>
      <xdr:row>351</xdr:row>
      <xdr:rowOff>0</xdr:rowOff>
    </xdr:to>
    <xdr:sp>
      <xdr:nvSpPr>
        <xdr:cNvPr id="52" name="Rectangle 50"/>
        <xdr:cNvSpPr>
          <a:spLocks/>
        </xdr:cNvSpPr>
      </xdr:nvSpPr>
      <xdr:spPr>
        <a:xfrm>
          <a:off x="304800" y="5781675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351</xdr:row>
      <xdr:rowOff>0</xdr:rowOff>
    </xdr:from>
    <xdr:to>
      <xdr:col>3</xdr:col>
      <xdr:colOff>590550</xdr:colOff>
      <xdr:row>351</xdr:row>
      <xdr:rowOff>0</xdr:rowOff>
    </xdr:to>
    <xdr:sp>
      <xdr:nvSpPr>
        <xdr:cNvPr id="53" name="Rectangle 51"/>
        <xdr:cNvSpPr>
          <a:spLocks/>
        </xdr:cNvSpPr>
      </xdr:nvSpPr>
      <xdr:spPr>
        <a:xfrm>
          <a:off x="295275" y="5781675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351</xdr:row>
      <xdr:rowOff>0</xdr:rowOff>
    </xdr:from>
    <xdr:to>
      <xdr:col>3</xdr:col>
      <xdr:colOff>0</xdr:colOff>
      <xdr:row>351</xdr:row>
      <xdr:rowOff>0</xdr:rowOff>
    </xdr:to>
    <xdr:sp>
      <xdr:nvSpPr>
        <xdr:cNvPr id="54" name="Rectangle 52"/>
        <xdr:cNvSpPr>
          <a:spLocks/>
        </xdr:cNvSpPr>
      </xdr:nvSpPr>
      <xdr:spPr>
        <a:xfrm>
          <a:off x="276225" y="5781675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349</xdr:row>
      <xdr:rowOff>66675</xdr:rowOff>
    </xdr:from>
    <xdr:to>
      <xdr:col>4</xdr:col>
      <xdr:colOff>0</xdr:colOff>
      <xdr:row>351</xdr:row>
      <xdr:rowOff>28575</xdr:rowOff>
    </xdr:to>
    <xdr:sp>
      <xdr:nvSpPr>
        <xdr:cNvPr id="55" name="Rectangle 53"/>
        <xdr:cNvSpPr>
          <a:spLocks/>
        </xdr:cNvSpPr>
      </xdr:nvSpPr>
      <xdr:spPr>
        <a:xfrm>
          <a:off x="304800" y="57559575"/>
          <a:ext cx="3505200"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354</xdr:row>
      <xdr:rowOff>66675</xdr:rowOff>
    </xdr:from>
    <xdr:to>
      <xdr:col>3</xdr:col>
      <xdr:colOff>590550</xdr:colOff>
      <xdr:row>356</xdr:row>
      <xdr:rowOff>9525</xdr:rowOff>
    </xdr:to>
    <xdr:sp>
      <xdr:nvSpPr>
        <xdr:cNvPr id="56" name="Rectangle 54"/>
        <xdr:cNvSpPr>
          <a:spLocks/>
        </xdr:cNvSpPr>
      </xdr:nvSpPr>
      <xdr:spPr>
        <a:xfrm>
          <a:off x="295275" y="58369200"/>
          <a:ext cx="3133725" cy="266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356</xdr:row>
      <xdr:rowOff>142875</xdr:rowOff>
    </xdr:from>
    <xdr:to>
      <xdr:col>3</xdr:col>
      <xdr:colOff>0</xdr:colOff>
      <xdr:row>358</xdr:row>
      <xdr:rowOff>95250</xdr:rowOff>
    </xdr:to>
    <xdr:sp>
      <xdr:nvSpPr>
        <xdr:cNvPr id="57" name="Rectangle 55"/>
        <xdr:cNvSpPr>
          <a:spLocks/>
        </xdr:cNvSpPr>
      </xdr:nvSpPr>
      <xdr:spPr>
        <a:xfrm>
          <a:off x="295275" y="58769250"/>
          <a:ext cx="2543175"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oneCellAnchor>
    <xdr:from>
      <xdr:col>10</xdr:col>
      <xdr:colOff>133350</xdr:colOff>
      <xdr:row>147</xdr:row>
      <xdr:rowOff>123825</xdr:rowOff>
    </xdr:from>
    <xdr:ext cx="4019550" cy="266700"/>
    <xdr:sp fLocksText="0">
      <xdr:nvSpPr>
        <xdr:cNvPr id="58" name="TextBox 62"/>
        <xdr:cNvSpPr txBox="1">
          <a:spLocks noChangeArrowheads="1"/>
        </xdr:cNvSpPr>
      </xdr:nvSpPr>
      <xdr:spPr>
        <a:xfrm>
          <a:off x="8420100" y="24174450"/>
          <a:ext cx="40195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152400</xdr:colOff>
      <xdr:row>307</xdr:row>
      <xdr:rowOff>19050</xdr:rowOff>
    </xdr:from>
    <xdr:to>
      <xdr:col>4</xdr:col>
      <xdr:colOff>200025</xdr:colOff>
      <xdr:row>308</xdr:row>
      <xdr:rowOff>19050</xdr:rowOff>
    </xdr:to>
    <xdr:sp>
      <xdr:nvSpPr>
        <xdr:cNvPr id="59" name="Rectangle 48"/>
        <xdr:cNvSpPr>
          <a:spLocks/>
        </xdr:cNvSpPr>
      </xdr:nvSpPr>
      <xdr:spPr>
        <a:xfrm>
          <a:off x="152400" y="505206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257175</xdr:colOff>
      <xdr:row>309</xdr:row>
      <xdr:rowOff>38100</xdr:rowOff>
    </xdr:from>
    <xdr:to>
      <xdr:col>6</xdr:col>
      <xdr:colOff>600075</xdr:colOff>
      <xdr:row>322</xdr:row>
      <xdr:rowOff>47625</xdr:rowOff>
    </xdr:to>
    <xdr:sp>
      <xdr:nvSpPr>
        <xdr:cNvPr id="60" name="Rectangle 49"/>
        <xdr:cNvSpPr>
          <a:spLocks/>
        </xdr:cNvSpPr>
      </xdr:nvSpPr>
      <xdr:spPr>
        <a:xfrm>
          <a:off x="257175" y="50863500"/>
          <a:ext cx="6191250" cy="2114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determination of realised and unrealised losses is disclosed based on Guidance of Special Matter No. 1. Determination of Realised and Unrealised losses in the Context of Disclosure Pursuant to Bursa Malaysia Securities Berhad Listing Requirements,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disclosure of realised and unrealised losses is solely for complying with the disclosure requirements stipulated in the directive of Bursa Malaysia and should not be applied for any other purposes.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accumulated losses may be analysed as follows:
</a:t>
          </a:r>
        </a:p>
      </xdr:txBody>
    </xdr:sp>
    <xdr:clientData/>
  </xdr:twoCellAnchor>
  <xdr:twoCellAnchor>
    <xdr:from>
      <xdr:col>0</xdr:col>
      <xdr:colOff>85725</xdr:colOff>
      <xdr:row>97</xdr:row>
      <xdr:rowOff>123825</xdr:rowOff>
    </xdr:from>
    <xdr:to>
      <xdr:col>6</xdr:col>
      <xdr:colOff>400050</xdr:colOff>
      <xdr:row>101</xdr:row>
      <xdr:rowOff>19050</xdr:rowOff>
    </xdr:to>
    <xdr:sp>
      <xdr:nvSpPr>
        <xdr:cNvPr id="61" name="Rectangle 26"/>
        <xdr:cNvSpPr>
          <a:spLocks/>
        </xdr:cNvSpPr>
      </xdr:nvSpPr>
      <xdr:spPr>
        <a:xfrm>
          <a:off x="85725" y="16211550"/>
          <a:ext cx="6162675" cy="542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31st March, 2014 at the date of this quarterly report except for as disclosed in notes 19 and 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190500</xdr:colOff>
      <xdr:row>165</xdr:row>
      <xdr:rowOff>38100</xdr:rowOff>
    </xdr:from>
    <xdr:to>
      <xdr:col>6</xdr:col>
      <xdr:colOff>352425</xdr:colOff>
      <xdr:row>168</xdr:row>
      <xdr:rowOff>133350</xdr:rowOff>
    </xdr:to>
    <xdr:sp>
      <xdr:nvSpPr>
        <xdr:cNvPr id="62" name="Rectangle 32"/>
        <xdr:cNvSpPr>
          <a:spLocks/>
        </xdr:cNvSpPr>
      </xdr:nvSpPr>
      <xdr:spPr>
        <a:xfrm>
          <a:off x="190500" y="27003375"/>
          <a:ext cx="601027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improve their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operations via</a:t>
          </a:r>
          <a:r>
            <a:rPr lang="en-US" cap="none" sz="1000" b="0" i="0" u="none" baseline="0">
              <a:solidFill>
                <a:srgbClr val="000000"/>
              </a:solidFill>
              <a:latin typeface="Arial"/>
              <a:ea typeface="Arial"/>
              <a:cs typeface="Arial"/>
            </a:rPr>
            <a:t> innovation</a:t>
          </a:r>
          <a:r>
            <a:rPr lang="en-US" cap="none" sz="1000" b="0" i="0" u="none" baseline="0">
              <a:solidFill>
                <a:srgbClr val="000000"/>
              </a:solidFill>
              <a:latin typeface="Arial"/>
              <a:ea typeface="Arial"/>
              <a:cs typeface="Arial"/>
            </a:rPr>
            <a:t> in order to meet uncertainties in the global economy. The company continues to implement internal innovation programmes to</a:t>
          </a:r>
          <a:r>
            <a:rPr lang="en-US" cap="none" sz="1000" b="0" i="0" u="none" baseline="0">
              <a:solidFill>
                <a:srgbClr val="000000"/>
              </a:solidFill>
              <a:latin typeface="Arial"/>
              <a:ea typeface="Arial"/>
              <a:cs typeface="Arial"/>
            </a:rPr>
            <a:t> reduce costs and improve production efficiency </a:t>
          </a:r>
          <a:r>
            <a:rPr lang="en-US" cap="none" sz="1000" b="0" i="0" u="none" baseline="0">
              <a:solidFill>
                <a:srgbClr val="000000"/>
              </a:solidFill>
              <a:latin typeface="Arial"/>
              <a:ea typeface="Arial"/>
              <a:cs typeface="Arial"/>
            </a:rPr>
            <a:t>in order to remain competitive in the furniture</a:t>
          </a:r>
          <a:r>
            <a:rPr lang="en-US" cap="none" sz="1000" b="0" i="0" u="none" baseline="0">
              <a:solidFill>
                <a:srgbClr val="000000"/>
              </a:solidFill>
              <a:latin typeface="Arial"/>
              <a:ea typeface="Arial"/>
              <a:cs typeface="Arial"/>
            </a:rPr>
            <a:t> industry</a:t>
          </a:r>
          <a:r>
            <a:rPr lang="en-US" cap="none" sz="1000" b="0" i="0" u="none" baseline="0">
              <a:solidFill>
                <a:srgbClr val="000000"/>
              </a:solidFill>
              <a:latin typeface="Arial"/>
              <a:ea typeface="Arial"/>
              <a:cs typeface="Arial"/>
            </a:rPr>
            <a:t>.  </a:t>
          </a:r>
        </a:p>
      </xdr:txBody>
    </xdr:sp>
    <xdr:clientData/>
  </xdr:twoCellAnchor>
  <xdr:twoCellAnchor>
    <xdr:from>
      <xdr:col>0</xdr:col>
      <xdr:colOff>152400</xdr:colOff>
      <xdr:row>337</xdr:row>
      <xdr:rowOff>19050</xdr:rowOff>
    </xdr:from>
    <xdr:to>
      <xdr:col>4</xdr:col>
      <xdr:colOff>200025</xdr:colOff>
      <xdr:row>338</xdr:row>
      <xdr:rowOff>19050</xdr:rowOff>
    </xdr:to>
    <xdr:sp>
      <xdr:nvSpPr>
        <xdr:cNvPr id="63" name="Rectangle 48"/>
        <xdr:cNvSpPr>
          <a:spLocks/>
        </xdr:cNvSpPr>
      </xdr:nvSpPr>
      <xdr:spPr>
        <a:xfrm>
          <a:off x="152400" y="5556885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28. Profit for the period</a:t>
          </a:r>
        </a:p>
      </xdr:txBody>
    </xdr:sp>
    <xdr:clientData/>
  </xdr:twoCellAnchor>
  <xdr:twoCellAnchor>
    <xdr:from>
      <xdr:col>0</xdr:col>
      <xdr:colOff>85725</xdr:colOff>
      <xdr:row>326</xdr:row>
      <xdr:rowOff>19050</xdr:rowOff>
    </xdr:from>
    <xdr:to>
      <xdr:col>2</xdr:col>
      <xdr:colOff>752475</xdr:colOff>
      <xdr:row>327</xdr:row>
      <xdr:rowOff>142875</xdr:rowOff>
    </xdr:to>
    <xdr:sp>
      <xdr:nvSpPr>
        <xdr:cNvPr id="64" name="Rectangle 53"/>
        <xdr:cNvSpPr>
          <a:spLocks/>
        </xdr:cNvSpPr>
      </xdr:nvSpPr>
      <xdr:spPr>
        <a:xfrm>
          <a:off x="85725" y="53768625"/>
          <a:ext cx="25241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Total (accumulated losses)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PageLayoutView="0" workbookViewId="0" topLeftCell="A4">
      <selection activeCell="B10" sqref="B10"/>
    </sheetView>
  </sheetViews>
  <sheetFormatPr defaultColWidth="9.140625" defaultRowHeight="12.75"/>
  <cols>
    <col min="1" max="1" width="43.00390625" style="3" customWidth="1"/>
    <col min="2" max="2" width="15.140625" style="3" customWidth="1"/>
    <col min="3" max="3" width="1.28515625" style="3" customWidth="1"/>
    <col min="4" max="4" width="15.140625" style="4" bestFit="1" customWidth="1"/>
    <col min="5" max="5" width="1.421875" style="3" customWidth="1"/>
    <col min="6" max="6" width="12.421875" style="4" bestFit="1" customWidth="1"/>
    <col min="7" max="7" width="1.421875" style="3" customWidth="1"/>
    <col min="8" max="8" width="15.140625" style="4" bestFit="1" customWidth="1"/>
    <col min="9" max="9" width="1.1484375" style="3" customWidth="1"/>
    <col min="10" max="10" width="9.140625" style="3" customWidth="1"/>
    <col min="11" max="11" width="14.57421875" style="3" bestFit="1" customWidth="1"/>
    <col min="12" max="16384" width="9.140625" style="3" customWidth="1"/>
  </cols>
  <sheetData>
    <row r="1" spans="1:8" s="33" customFormat="1" ht="17.25" customHeight="1">
      <c r="A1" s="32" t="s">
        <v>5</v>
      </c>
      <c r="D1" s="34"/>
      <c r="F1" s="34"/>
      <c r="H1" s="34"/>
    </row>
    <row r="2" spans="1:8" s="33" customFormat="1" ht="15.75" customHeight="1">
      <c r="A2" s="32" t="s">
        <v>89</v>
      </c>
      <c r="D2" s="34"/>
      <c r="F2" s="34"/>
      <c r="H2" s="34"/>
    </row>
    <row r="3" spans="4:8" s="33" customFormat="1" ht="16.5" customHeight="1">
      <c r="D3" s="34"/>
      <c r="F3" s="34"/>
      <c r="H3" s="34"/>
    </row>
    <row r="4" spans="1:4" s="135" customFormat="1" ht="15">
      <c r="A4" s="135" t="s">
        <v>30</v>
      </c>
      <c r="C4" s="135" t="s">
        <v>29</v>
      </c>
      <c r="D4" s="136" t="s">
        <v>132</v>
      </c>
    </row>
    <row r="5" spans="1:4" s="135" customFormat="1" ht="15">
      <c r="A5" s="135" t="s">
        <v>21</v>
      </c>
      <c r="C5" s="135" t="s">
        <v>28</v>
      </c>
      <c r="D5" s="136" t="s">
        <v>133</v>
      </c>
    </row>
    <row r="6" s="135" customFormat="1" ht="14.25"/>
    <row r="7" s="135" customFormat="1" ht="15">
      <c r="A7" s="136" t="s">
        <v>144</v>
      </c>
    </row>
    <row r="8" s="135" customFormat="1" ht="15">
      <c r="A8" s="136" t="s">
        <v>27</v>
      </c>
    </row>
    <row r="9" s="135" customFormat="1" ht="14.25"/>
    <row r="10" s="135" customFormat="1" ht="14.25">
      <c r="A10" s="131" t="s">
        <v>145</v>
      </c>
    </row>
    <row r="11" spans="1:2" ht="11.25">
      <c r="A11" s="13"/>
      <c r="B11" s="4"/>
    </row>
    <row r="12" spans="1:8" ht="12.75">
      <c r="A12" s="13"/>
      <c r="B12" s="140" t="s">
        <v>26</v>
      </c>
      <c r="C12" s="140"/>
      <c r="D12" s="140"/>
      <c r="E12" s="11"/>
      <c r="F12" s="140" t="s">
        <v>25</v>
      </c>
      <c r="G12" s="140"/>
      <c r="H12" s="140"/>
    </row>
    <row r="13" spans="1:8" ht="12.75">
      <c r="A13" s="13"/>
      <c r="B13" s="60"/>
      <c r="C13" s="60"/>
      <c r="D13" s="60"/>
      <c r="E13" s="11"/>
      <c r="F13" s="60"/>
      <c r="G13" s="60"/>
      <c r="H13" s="10"/>
    </row>
    <row r="14" spans="2:8" ht="12.75">
      <c r="B14" s="10"/>
      <c r="C14" s="10"/>
      <c r="D14" s="10" t="s">
        <v>24</v>
      </c>
      <c r="E14" s="10"/>
      <c r="F14" s="10"/>
      <c r="G14" s="10"/>
      <c r="H14" s="10" t="s">
        <v>24</v>
      </c>
    </row>
    <row r="15" spans="2:8" ht="12.75">
      <c r="B15" s="10" t="s">
        <v>23</v>
      </c>
      <c r="C15" s="10"/>
      <c r="D15" s="10" t="s">
        <v>22</v>
      </c>
      <c r="E15" s="10"/>
      <c r="F15" s="10" t="s">
        <v>23</v>
      </c>
      <c r="G15" s="10"/>
      <c r="H15" s="10" t="s">
        <v>22</v>
      </c>
    </row>
    <row r="16" spans="2:8" ht="12.75">
      <c r="B16" s="10" t="s">
        <v>21</v>
      </c>
      <c r="C16" s="10"/>
      <c r="D16" s="10" t="s">
        <v>21</v>
      </c>
      <c r="E16" s="10"/>
      <c r="F16" s="10" t="s">
        <v>20</v>
      </c>
      <c r="G16" s="10"/>
      <c r="H16" s="10" t="s">
        <v>19</v>
      </c>
    </row>
    <row r="17" spans="2:8" ht="12.75">
      <c r="B17" s="12" t="s">
        <v>134</v>
      </c>
      <c r="C17" s="10"/>
      <c r="D17" s="124">
        <v>41364</v>
      </c>
      <c r="E17" s="10"/>
      <c r="F17" s="124" t="str">
        <f>+B17</f>
        <v>31/03/2014</v>
      </c>
      <c r="G17" s="10"/>
      <c r="H17" s="124">
        <f>+D17</f>
        <v>41364</v>
      </c>
    </row>
    <row r="18" spans="2:8" ht="12.75">
      <c r="B18" s="10" t="s">
        <v>18</v>
      </c>
      <c r="C18" s="11"/>
      <c r="D18" s="10" t="s">
        <v>18</v>
      </c>
      <c r="E18" s="11"/>
      <c r="F18" s="10" t="s">
        <v>18</v>
      </c>
      <c r="G18" s="11"/>
      <c r="H18" s="10" t="s">
        <v>18</v>
      </c>
    </row>
    <row r="19" ht="11.25">
      <c r="F19" s="3"/>
    </row>
    <row r="20" spans="1:8" s="5" customFormat="1" ht="12.75">
      <c r="A20" s="9" t="s">
        <v>17</v>
      </c>
      <c r="B20" s="8">
        <f>+F20</f>
        <v>4969</v>
      </c>
      <c r="C20" s="8"/>
      <c r="D20" s="8">
        <v>5162</v>
      </c>
      <c r="E20" s="8"/>
      <c r="F20" s="8">
        <v>4969</v>
      </c>
      <c r="G20" s="8"/>
      <c r="H20" s="8">
        <v>5162</v>
      </c>
    </row>
    <row r="21" spans="1:8" s="5" customFormat="1" ht="12.75">
      <c r="A21" s="9"/>
      <c r="B21" s="8"/>
      <c r="C21" s="8"/>
      <c r="D21" s="8"/>
      <c r="E21" s="8"/>
      <c r="F21" s="8"/>
      <c r="G21" s="8"/>
      <c r="H21" s="8"/>
    </row>
    <row r="22" spans="1:13" s="5" customFormat="1" ht="15">
      <c r="A22" s="7" t="s">
        <v>16</v>
      </c>
      <c r="B22" s="8">
        <f>+F22</f>
        <v>-6652</v>
      </c>
      <c r="C22" s="8"/>
      <c r="D22" s="8">
        <v>-5074</v>
      </c>
      <c r="E22" s="8"/>
      <c r="F22" s="8">
        <f>-4725-1927</f>
        <v>-6652</v>
      </c>
      <c r="G22" s="8"/>
      <c r="H22" s="8">
        <v>-5074</v>
      </c>
      <c r="K22" s="137"/>
      <c r="M22" s="63"/>
    </row>
    <row r="23" spans="1:8" s="5" customFormat="1" ht="12.75">
      <c r="A23" s="7"/>
      <c r="B23" s="36"/>
      <c r="C23" s="8"/>
      <c r="D23" s="36"/>
      <c r="E23" s="8"/>
      <c r="F23" s="36"/>
      <c r="G23" s="8"/>
      <c r="H23" s="36"/>
    </row>
    <row r="24" spans="1:8" s="5" customFormat="1" ht="12.75">
      <c r="A24" s="7" t="s">
        <v>15</v>
      </c>
      <c r="B24" s="8">
        <f>+F24</f>
        <v>2092</v>
      </c>
      <c r="C24" s="8"/>
      <c r="D24" s="8">
        <v>60</v>
      </c>
      <c r="E24" s="8"/>
      <c r="F24" s="8">
        <v>2092</v>
      </c>
      <c r="G24" s="8"/>
      <c r="H24" s="8">
        <v>60</v>
      </c>
    </row>
    <row r="25" spans="1:8" s="5" customFormat="1" ht="12.75">
      <c r="A25" s="7"/>
      <c r="B25" s="37"/>
      <c r="C25" s="8"/>
      <c r="D25" s="37"/>
      <c r="E25" s="8"/>
      <c r="F25" s="37"/>
      <c r="G25" s="8"/>
      <c r="H25" s="37"/>
    </row>
    <row r="26" spans="1:8" s="5" customFormat="1" ht="12.75">
      <c r="A26" s="7" t="s">
        <v>108</v>
      </c>
      <c r="B26" s="8">
        <f>SUM(B20:B25)</f>
        <v>409</v>
      </c>
      <c r="C26" s="8"/>
      <c r="D26" s="8">
        <v>148</v>
      </c>
      <c r="E26" s="8"/>
      <c r="F26" s="8">
        <f>SUM(F20:F25)</f>
        <v>409</v>
      </c>
      <c r="G26" s="8"/>
      <c r="H26" s="8">
        <v>148</v>
      </c>
    </row>
    <row r="27" spans="1:8" s="5" customFormat="1" ht="12.75">
      <c r="A27" s="7"/>
      <c r="B27" s="59"/>
      <c r="C27" s="8"/>
      <c r="D27" s="59"/>
      <c r="E27" s="8"/>
      <c r="F27" s="59"/>
      <c r="G27" s="8"/>
      <c r="H27" s="59"/>
    </row>
    <row r="28" spans="1:8" s="5" customFormat="1" ht="12.75">
      <c r="A28" s="7" t="s">
        <v>14</v>
      </c>
      <c r="B28" s="8">
        <f>+F28</f>
        <v>-177</v>
      </c>
      <c r="C28" s="8"/>
      <c r="D28" s="8">
        <v>-199</v>
      </c>
      <c r="E28" s="8"/>
      <c r="F28" s="8">
        <v>-177</v>
      </c>
      <c r="G28" s="8"/>
      <c r="H28" s="8">
        <v>-199</v>
      </c>
    </row>
    <row r="29" spans="2:8" s="5" customFormat="1" ht="12.75">
      <c r="B29" s="37"/>
      <c r="C29" s="8"/>
      <c r="D29" s="37"/>
      <c r="E29" s="8"/>
      <c r="F29" s="37"/>
      <c r="G29" s="8"/>
      <c r="H29" s="37"/>
    </row>
    <row r="30" spans="1:8" s="5" customFormat="1" ht="12.75">
      <c r="A30" s="7" t="s">
        <v>120</v>
      </c>
      <c r="B30" s="8">
        <f>SUM(B26:B29)</f>
        <v>232</v>
      </c>
      <c r="C30" s="8"/>
      <c r="D30" s="8">
        <v>-51</v>
      </c>
      <c r="E30" s="8"/>
      <c r="F30" s="8">
        <f>SUM(F26:F29)</f>
        <v>232</v>
      </c>
      <c r="G30" s="8"/>
      <c r="H30" s="8">
        <v>-51</v>
      </c>
    </row>
    <row r="31" spans="1:8" s="5" customFormat="1" ht="12.75">
      <c r="A31" s="7"/>
      <c r="B31" s="38"/>
      <c r="C31" s="8"/>
      <c r="D31" s="38"/>
      <c r="E31" s="8"/>
      <c r="F31" s="38"/>
      <c r="G31" s="8"/>
      <c r="H31" s="38"/>
    </row>
    <row r="32" spans="1:8" s="5" customFormat="1" ht="12.75">
      <c r="A32" s="7" t="s">
        <v>10</v>
      </c>
      <c r="B32" s="8">
        <v>0</v>
      </c>
      <c r="C32" s="8"/>
      <c r="D32" s="8">
        <v>0</v>
      </c>
      <c r="E32" s="8"/>
      <c r="F32" s="8">
        <v>0</v>
      </c>
      <c r="G32" s="8"/>
      <c r="H32" s="8">
        <v>0</v>
      </c>
    </row>
    <row r="33" spans="1:8" s="5" customFormat="1" ht="12.75">
      <c r="A33" s="7"/>
      <c r="B33" s="37"/>
      <c r="C33" s="8"/>
      <c r="D33" s="37"/>
      <c r="E33" s="8"/>
      <c r="F33" s="37"/>
      <c r="G33" s="8"/>
      <c r="H33" s="37"/>
    </row>
    <row r="34" spans="1:8" s="5" customFormat="1" ht="12.75">
      <c r="A34" s="7" t="s">
        <v>126</v>
      </c>
      <c r="B34" s="127">
        <f>SUM(B30:B33)</f>
        <v>232</v>
      </c>
      <c r="C34" s="8"/>
      <c r="D34" s="127">
        <v>-51</v>
      </c>
      <c r="E34" s="8"/>
      <c r="F34" s="127">
        <f>SUM(F30:F33)</f>
        <v>232</v>
      </c>
      <c r="G34" s="8"/>
      <c r="H34" s="127">
        <v>-51</v>
      </c>
    </row>
    <row r="35" spans="1:10" s="5" customFormat="1" ht="12.75">
      <c r="A35" s="7"/>
      <c r="B35" s="8"/>
      <c r="C35" s="8"/>
      <c r="D35" s="8"/>
      <c r="E35" s="8"/>
      <c r="F35" s="8"/>
      <c r="G35" s="8"/>
      <c r="H35" s="8"/>
      <c r="J35" s="9"/>
    </row>
    <row r="36" spans="1:8" ht="12.75">
      <c r="A36" s="7" t="s">
        <v>147</v>
      </c>
      <c r="B36" s="8">
        <f>+F36</f>
        <v>17972</v>
      </c>
      <c r="C36" s="8"/>
      <c r="D36" s="8">
        <v>0</v>
      </c>
      <c r="E36" s="8"/>
      <c r="F36" s="8">
        <v>17972</v>
      </c>
      <c r="G36" s="8"/>
      <c r="H36" s="8">
        <v>0</v>
      </c>
    </row>
    <row r="37" spans="2:8" ht="11.25">
      <c r="B37" s="128"/>
      <c r="D37" s="129"/>
      <c r="F37" s="129"/>
      <c r="H37" s="129"/>
    </row>
    <row r="38" spans="1:10" s="5" customFormat="1" ht="13.5" thickBot="1">
      <c r="A38" s="7" t="s">
        <v>99</v>
      </c>
      <c r="B38" s="61">
        <f>B34+B36</f>
        <v>18204</v>
      </c>
      <c r="C38" s="8"/>
      <c r="D38" s="61">
        <v>-51</v>
      </c>
      <c r="E38" s="8"/>
      <c r="F38" s="61">
        <f>F34+F36</f>
        <v>18204</v>
      </c>
      <c r="G38" s="8"/>
      <c r="H38" s="61">
        <v>-51</v>
      </c>
      <c r="J38" s="9"/>
    </row>
    <row r="39" spans="1:10" s="5" customFormat="1" ht="13.5" thickTop="1">
      <c r="A39" s="31"/>
      <c r="B39" s="36"/>
      <c r="C39" s="8"/>
      <c r="D39" s="36"/>
      <c r="E39" s="8"/>
      <c r="F39" s="36"/>
      <c r="G39" s="8"/>
      <c r="H39" s="36"/>
      <c r="J39" s="9"/>
    </row>
    <row r="40" spans="1:8" s="5" customFormat="1" ht="13.5" thickBot="1">
      <c r="A40" s="31" t="s">
        <v>13</v>
      </c>
      <c r="B40" s="40">
        <f>+B38/60000*100</f>
        <v>30.34</v>
      </c>
      <c r="C40" s="41"/>
      <c r="D40" s="40">
        <v>-0.08499999999999999</v>
      </c>
      <c r="E40" s="41"/>
      <c r="F40" s="40">
        <f>+F38/60000*100</f>
        <v>30.34</v>
      </c>
      <c r="G40" s="8"/>
      <c r="H40" s="40">
        <v>-0.08499999999999999</v>
      </c>
    </row>
    <row r="41" spans="1:8" s="5" customFormat="1" ht="14.25" thickBot="1" thickTop="1">
      <c r="A41" s="31" t="s">
        <v>12</v>
      </c>
      <c r="B41" s="40">
        <f>+B38/60000*100</f>
        <v>30.34</v>
      </c>
      <c r="C41" s="41"/>
      <c r="D41" s="40">
        <v>-0.08499999999999999</v>
      </c>
      <c r="E41" s="41"/>
      <c r="F41" s="40">
        <f>+F38/60000*100</f>
        <v>30.34</v>
      </c>
      <c r="G41" s="8"/>
      <c r="H41" s="40">
        <v>-0.08499999999999999</v>
      </c>
    </row>
    <row r="42" spans="1:8" s="5" customFormat="1" ht="13.5" thickTop="1">
      <c r="A42" s="7"/>
      <c r="B42" s="7"/>
      <c r="C42" s="7"/>
      <c r="D42" s="6"/>
      <c r="E42" s="7"/>
      <c r="F42" s="6"/>
      <c r="G42" s="7"/>
      <c r="H42" s="6"/>
    </row>
    <row r="43" spans="1:8" s="5" customFormat="1" ht="11.25">
      <c r="A43" s="3"/>
      <c r="B43" s="3"/>
      <c r="C43" s="3"/>
      <c r="D43" s="4"/>
      <c r="E43" s="3"/>
      <c r="F43" s="4"/>
      <c r="G43" s="3"/>
      <c r="H43" s="4"/>
    </row>
    <row r="47" spans="1:2" ht="12.75">
      <c r="A47" s="7"/>
      <c r="B47" s="7"/>
    </row>
    <row r="48" spans="1:2" ht="12.75">
      <c r="A48" s="7"/>
      <c r="B48" s="7"/>
    </row>
    <row r="49" spans="1:2" ht="12.75">
      <c r="A49" s="7"/>
      <c r="B49" s="7"/>
    </row>
    <row r="50" spans="1:2" ht="12.75">
      <c r="A50" s="7"/>
      <c r="B50" s="7"/>
    </row>
    <row r="51" spans="1:2" ht="12.75">
      <c r="A51" s="7"/>
      <c r="B51" s="7"/>
    </row>
    <row r="52" spans="1:2" ht="12.75">
      <c r="A52" s="7"/>
      <c r="B52" s="7"/>
    </row>
    <row r="53" spans="1:2" ht="12.75">
      <c r="A53" s="7"/>
      <c r="B53" s="7"/>
    </row>
    <row r="54" spans="1:2" ht="12.75">
      <c r="A54" s="7"/>
      <c r="B54" s="7"/>
    </row>
    <row r="55" spans="1:2" ht="12.75">
      <c r="A55" s="7"/>
      <c r="B55" s="7"/>
    </row>
    <row r="56" spans="1:2" ht="12.75">
      <c r="A56" s="7"/>
      <c r="B56" s="7"/>
    </row>
    <row r="57" spans="1:2" ht="12.75">
      <c r="A57" s="7"/>
      <c r="B57" s="7"/>
    </row>
    <row r="58" spans="1:2" ht="12.75">
      <c r="A58" s="7"/>
      <c r="B58" s="7"/>
    </row>
    <row r="59" spans="1:2" ht="12.75">
      <c r="A59" s="7"/>
      <c r="B59" s="7"/>
    </row>
    <row r="60" spans="1:2" ht="12.75">
      <c r="A60" s="7"/>
      <c r="B60" s="7"/>
    </row>
    <row r="61" spans="1:2" ht="12.75">
      <c r="A61" s="7"/>
      <c r="B61" s="7"/>
    </row>
    <row r="62" spans="1:2" ht="12.75">
      <c r="A62" s="7"/>
      <c r="B62" s="7"/>
    </row>
    <row r="63" spans="1:2" ht="12.75">
      <c r="A63" s="7"/>
      <c r="B63" s="7"/>
    </row>
    <row r="64" spans="1:2" ht="12.75">
      <c r="A64" s="7"/>
      <c r="B64" s="7"/>
    </row>
    <row r="65" spans="1:2" ht="12.75">
      <c r="A65" s="7"/>
      <c r="B65" s="7"/>
    </row>
    <row r="66" spans="1:2" ht="12.75">
      <c r="A66" s="7"/>
      <c r="B66" s="7"/>
    </row>
  </sheetData>
  <sheetProtection password="E7B9" sheet="1"/>
  <mergeCells count="2">
    <mergeCell ref="B12:D12"/>
    <mergeCell ref="F12:H12"/>
  </mergeCells>
  <printOptions/>
  <pageMargins left="0.75" right="0.53" top="0.9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PageLayoutView="0" workbookViewId="0" topLeftCell="A1">
      <selection activeCell="J35" sqref="J35"/>
    </sheetView>
  </sheetViews>
  <sheetFormatPr defaultColWidth="9.140625" defaultRowHeight="12.75"/>
  <cols>
    <col min="1" max="1" width="3.00390625" style="7" customWidth="1"/>
    <col min="2" max="2" width="6.8515625" style="7" customWidth="1"/>
    <col min="3" max="3" width="39.140625" style="7" customWidth="1"/>
    <col min="4" max="4" width="12.57421875" style="7" customWidth="1"/>
    <col min="5" max="5" width="1.7109375" style="7" customWidth="1"/>
    <col min="6" max="6" width="12.57421875" style="6" customWidth="1"/>
    <col min="7" max="7" width="1.57421875" style="7" customWidth="1"/>
    <col min="8" max="8" width="10.7109375" style="7" customWidth="1"/>
    <col min="9" max="9" width="10.28125" style="7" bestFit="1" customWidth="1"/>
    <col min="10" max="16384" width="9.140625" style="7" customWidth="1"/>
  </cols>
  <sheetData>
    <row r="1" ht="12.75">
      <c r="A1" s="11" t="s">
        <v>5</v>
      </c>
    </row>
    <row r="2" ht="12.75">
      <c r="A2" s="11" t="s">
        <v>89</v>
      </c>
    </row>
    <row r="4" ht="12.75">
      <c r="A4" s="11" t="s">
        <v>91</v>
      </c>
    </row>
    <row r="5" spans="4:6" ht="12.75">
      <c r="D5" s="10"/>
      <c r="E5" s="11"/>
      <c r="F5" s="10" t="s">
        <v>63</v>
      </c>
    </row>
    <row r="6" spans="4:6" ht="12.75">
      <c r="D6" s="10" t="s">
        <v>62</v>
      </c>
      <c r="E6" s="11"/>
      <c r="F6" s="10" t="s">
        <v>61</v>
      </c>
    </row>
    <row r="7" spans="4:6" ht="12.75">
      <c r="D7" s="10" t="s">
        <v>60</v>
      </c>
      <c r="E7" s="11"/>
      <c r="F7" s="10" t="s">
        <v>59</v>
      </c>
    </row>
    <row r="8" spans="4:6" ht="12.75">
      <c r="D8" s="10" t="s">
        <v>21</v>
      </c>
      <c r="E8" s="11"/>
      <c r="F8" s="10" t="s">
        <v>58</v>
      </c>
    </row>
    <row r="9" spans="4:6" ht="12.75">
      <c r="D9" s="10" t="s">
        <v>57</v>
      </c>
      <c r="E9" s="11"/>
      <c r="F9" s="72" t="s">
        <v>142</v>
      </c>
    </row>
    <row r="10" spans="4:6" ht="12.75">
      <c r="D10" s="17" t="s">
        <v>134</v>
      </c>
      <c r="E10" s="11"/>
      <c r="F10" s="17" t="s">
        <v>129</v>
      </c>
    </row>
    <row r="11" spans="4:6" ht="12.75">
      <c r="D11" s="10" t="s">
        <v>18</v>
      </c>
      <c r="E11" s="11"/>
      <c r="F11" s="10" t="s">
        <v>18</v>
      </c>
    </row>
    <row r="12" spans="1:6" ht="12.75">
      <c r="A12" s="16" t="s">
        <v>56</v>
      </c>
      <c r="D12" s="11"/>
      <c r="E12" s="11"/>
      <c r="F12" s="10"/>
    </row>
    <row r="13" ht="12.75">
      <c r="A13" s="16" t="s">
        <v>55</v>
      </c>
    </row>
    <row r="14" spans="1:9" s="9" customFormat="1" ht="13.5" customHeight="1">
      <c r="A14" s="9" t="s">
        <v>54</v>
      </c>
      <c r="D14" s="42">
        <f>13260+23962</f>
        <v>37222</v>
      </c>
      <c r="E14" s="8"/>
      <c r="F14" s="43">
        <v>13564</v>
      </c>
      <c r="I14" s="102"/>
    </row>
    <row r="15" spans="1:9" s="9" customFormat="1" ht="12.75" hidden="1">
      <c r="A15" s="9" t="s">
        <v>87</v>
      </c>
      <c r="D15" s="44">
        <v>0</v>
      </c>
      <c r="E15" s="8"/>
      <c r="F15" s="45">
        <v>0</v>
      </c>
      <c r="I15" s="102"/>
    </row>
    <row r="16" spans="2:9" s="9" customFormat="1" ht="12.75">
      <c r="B16" s="16"/>
      <c r="C16" s="16"/>
      <c r="D16" s="46">
        <f>SUM(D14:D15)</f>
        <v>37222</v>
      </c>
      <c r="E16" s="8"/>
      <c r="F16" s="46">
        <f>SUM(F14:F15)</f>
        <v>13564</v>
      </c>
      <c r="I16" s="102"/>
    </row>
    <row r="17" spans="1:9" s="9" customFormat="1" ht="12.75">
      <c r="A17" s="16" t="s">
        <v>53</v>
      </c>
      <c r="D17" s="44" t="s">
        <v>90</v>
      </c>
      <c r="E17" s="8"/>
      <c r="F17" s="45" t="s">
        <v>90</v>
      </c>
      <c r="I17" s="102"/>
    </row>
    <row r="18" spans="1:9" s="9" customFormat="1" ht="12.75">
      <c r="A18" s="16"/>
      <c r="B18" s="9" t="s">
        <v>146</v>
      </c>
      <c r="D18" s="44">
        <v>0</v>
      </c>
      <c r="E18" s="8"/>
      <c r="F18" s="45">
        <v>6268</v>
      </c>
      <c r="I18" s="102"/>
    </row>
    <row r="19" spans="2:9" s="9" customFormat="1" ht="12.75">
      <c r="B19" s="9" t="s">
        <v>52</v>
      </c>
      <c r="D19" s="44">
        <v>8610</v>
      </c>
      <c r="E19" s="8"/>
      <c r="F19" s="45">
        <v>8801</v>
      </c>
      <c r="I19" s="102"/>
    </row>
    <row r="20" spans="2:9" s="9" customFormat="1" ht="12.75">
      <c r="B20" s="9" t="s">
        <v>51</v>
      </c>
      <c r="D20" s="44">
        <f>5904</f>
        <v>5904</v>
      </c>
      <c r="E20" s="8"/>
      <c r="F20" s="45">
        <v>5995</v>
      </c>
      <c r="I20" s="102"/>
    </row>
    <row r="21" spans="2:9" s="9" customFormat="1" ht="12.75">
      <c r="B21" s="9" t="s">
        <v>50</v>
      </c>
      <c r="D21" s="44">
        <v>4459</v>
      </c>
      <c r="E21" s="8"/>
      <c r="F21" s="45">
        <v>1009</v>
      </c>
      <c r="I21" s="102"/>
    </row>
    <row r="22" spans="2:9" s="9" customFormat="1" ht="12.75">
      <c r="B22" s="9" t="s">
        <v>49</v>
      </c>
      <c r="D22" s="44">
        <v>202</v>
      </c>
      <c r="E22" s="8"/>
      <c r="F22" s="45">
        <v>207</v>
      </c>
      <c r="I22" s="102"/>
    </row>
    <row r="23" spans="4:9" s="9" customFormat="1" ht="12.75">
      <c r="D23" s="46">
        <f>SUM(D19:D22)</f>
        <v>19175</v>
      </c>
      <c r="E23" s="8"/>
      <c r="F23" s="46">
        <f>SUM(F18:F22)</f>
        <v>22280</v>
      </c>
      <c r="I23" s="102"/>
    </row>
    <row r="24" spans="1:9" s="9" customFormat="1" ht="13.5" thickBot="1">
      <c r="A24" s="16" t="s">
        <v>48</v>
      </c>
      <c r="D24" s="39">
        <f>+D23+D16</f>
        <v>56397</v>
      </c>
      <c r="E24" s="8"/>
      <c r="F24" s="39">
        <f>+F23+F16</f>
        <v>35844</v>
      </c>
      <c r="I24" s="102"/>
    </row>
    <row r="25" spans="5:9" s="9" customFormat="1" ht="13.5" thickTop="1">
      <c r="E25" s="8"/>
      <c r="F25" s="8"/>
      <c r="I25" s="102"/>
    </row>
    <row r="26" spans="1:9" s="9" customFormat="1" ht="12.75">
      <c r="A26" s="16" t="s">
        <v>47</v>
      </c>
      <c r="E26" s="8"/>
      <c r="F26" s="8"/>
      <c r="I26" s="102"/>
    </row>
    <row r="27" spans="2:9" s="9" customFormat="1" ht="12.75">
      <c r="B27" s="9" t="s">
        <v>46</v>
      </c>
      <c r="D27" s="9">
        <v>60000</v>
      </c>
      <c r="E27" s="8"/>
      <c r="F27" s="8">
        <v>60000</v>
      </c>
      <c r="I27" s="102"/>
    </row>
    <row r="28" spans="2:9" s="9" customFormat="1" ht="12.75">
      <c r="B28" s="9" t="s">
        <v>45</v>
      </c>
      <c r="E28" s="8"/>
      <c r="F28" s="8"/>
      <c r="I28" s="102"/>
    </row>
    <row r="29" spans="3:9" s="9" customFormat="1" ht="12.75">
      <c r="C29" s="9" t="s">
        <v>4</v>
      </c>
      <c r="D29" s="9">
        <v>856</v>
      </c>
      <c r="E29" s="8"/>
      <c r="F29" s="8">
        <v>856</v>
      </c>
      <c r="I29" s="102"/>
    </row>
    <row r="30" spans="3:9" s="9" customFormat="1" ht="12.75">
      <c r="C30" s="9" t="s">
        <v>152</v>
      </c>
      <c r="D30" s="9">
        <v>17972</v>
      </c>
      <c r="E30" s="8"/>
      <c r="F30" s="8">
        <v>0</v>
      </c>
      <c r="I30" s="102"/>
    </row>
    <row r="31" spans="3:9" s="9" customFormat="1" ht="12.75">
      <c r="C31" s="9" t="s">
        <v>2</v>
      </c>
      <c r="D31" s="47">
        <f>-41208+'IS'!F38-17972</f>
        <v>-40976</v>
      </c>
      <c r="E31" s="8"/>
      <c r="F31" s="48">
        <v>-41208</v>
      </c>
      <c r="I31" s="102"/>
    </row>
    <row r="32" spans="4:9" s="9" customFormat="1" ht="12.75">
      <c r="D32" s="8">
        <f>SUM(D27:D31)</f>
        <v>37852</v>
      </c>
      <c r="E32" s="8"/>
      <c r="F32" s="8">
        <f>SUM(F27:F31)</f>
        <v>19648</v>
      </c>
      <c r="I32" s="102"/>
    </row>
    <row r="33" spans="1:9" s="9" customFormat="1" ht="12.75">
      <c r="A33" s="16" t="s">
        <v>44</v>
      </c>
      <c r="E33" s="8"/>
      <c r="F33" s="8"/>
      <c r="I33" s="102"/>
    </row>
    <row r="34" spans="1:9" s="9" customFormat="1" ht="12.75">
      <c r="A34" s="16" t="s">
        <v>43</v>
      </c>
      <c r="C34" s="16"/>
      <c r="E34" s="8"/>
      <c r="F34" s="8"/>
      <c r="I34" s="102"/>
    </row>
    <row r="35" spans="1:9" s="9" customFormat="1" ht="12.75">
      <c r="A35" s="16"/>
      <c r="B35" s="9" t="s">
        <v>0</v>
      </c>
      <c r="C35" s="16"/>
      <c r="D35" s="42">
        <v>4292</v>
      </c>
      <c r="E35" s="8"/>
      <c r="F35" s="42">
        <v>4292</v>
      </c>
      <c r="I35" s="102"/>
    </row>
    <row r="36" spans="1:9" s="9" customFormat="1" ht="12.75">
      <c r="A36" s="16"/>
      <c r="B36" s="9" t="s">
        <v>38</v>
      </c>
      <c r="C36" s="16"/>
      <c r="D36" s="65">
        <v>28</v>
      </c>
      <c r="E36" s="8"/>
      <c r="F36" s="44">
        <v>52</v>
      </c>
      <c r="I36" s="102"/>
    </row>
    <row r="37" spans="1:9" s="9" customFormat="1" ht="12.75" hidden="1">
      <c r="A37" s="16"/>
      <c r="B37" s="9" t="s">
        <v>37</v>
      </c>
      <c r="C37" s="16"/>
      <c r="D37" s="65">
        <v>0</v>
      </c>
      <c r="E37" s="8"/>
      <c r="F37" s="44">
        <v>0</v>
      </c>
      <c r="I37" s="102"/>
    </row>
    <row r="38" spans="1:9" s="9" customFormat="1" ht="12.75">
      <c r="A38" s="16"/>
      <c r="B38" s="9" t="s">
        <v>88</v>
      </c>
      <c r="C38" s="16"/>
      <c r="D38" s="65">
        <v>6829</v>
      </c>
      <c r="E38" s="8"/>
      <c r="F38" s="44">
        <v>839</v>
      </c>
      <c r="I38" s="102"/>
    </row>
    <row r="39" spans="1:9" s="9" customFormat="1" ht="12.75">
      <c r="A39" s="16"/>
      <c r="C39" s="16"/>
      <c r="D39" s="66">
        <f>SUM(D35:D38)</f>
        <v>11149</v>
      </c>
      <c r="E39" s="8"/>
      <c r="F39" s="42">
        <f>SUM(F35:F38)</f>
        <v>5183</v>
      </c>
      <c r="I39" s="102"/>
    </row>
    <row r="40" spans="1:9" s="9" customFormat="1" ht="12.75">
      <c r="A40" s="16" t="s">
        <v>42</v>
      </c>
      <c r="C40" s="16"/>
      <c r="D40" s="66"/>
      <c r="E40" s="8"/>
      <c r="F40" s="42"/>
      <c r="I40" s="102"/>
    </row>
    <row r="41" spans="2:9" s="9" customFormat="1" ht="12.75">
      <c r="B41" s="9" t="s">
        <v>92</v>
      </c>
      <c r="D41" s="65">
        <v>1336</v>
      </c>
      <c r="E41" s="8"/>
      <c r="F41" s="44">
        <v>1012</v>
      </c>
      <c r="I41" s="102"/>
    </row>
    <row r="42" spans="2:9" s="9" customFormat="1" ht="12.75">
      <c r="B42" s="9" t="s">
        <v>41</v>
      </c>
      <c r="D42" s="65">
        <v>4446</v>
      </c>
      <c r="E42" s="8"/>
      <c r="F42" s="44">
        <v>7236</v>
      </c>
      <c r="I42" s="102"/>
    </row>
    <row r="43" spans="2:9" s="9" customFormat="1" ht="12.75">
      <c r="B43" s="9" t="s">
        <v>40</v>
      </c>
      <c r="D43" s="65">
        <v>508</v>
      </c>
      <c r="E43" s="8"/>
      <c r="F43" s="44">
        <v>798</v>
      </c>
      <c r="I43" s="102"/>
    </row>
    <row r="44" spans="2:9" s="9" customFormat="1" ht="12.75" hidden="1">
      <c r="B44" s="9" t="s">
        <v>39</v>
      </c>
      <c r="D44" s="65">
        <v>0</v>
      </c>
      <c r="E44" s="8"/>
      <c r="F44" s="44">
        <v>0</v>
      </c>
      <c r="I44" s="102"/>
    </row>
    <row r="45" spans="2:9" s="9" customFormat="1" ht="12.75">
      <c r="B45" s="9" t="s">
        <v>38</v>
      </c>
      <c r="D45" s="65">
        <v>125</v>
      </c>
      <c r="E45" s="8"/>
      <c r="F45" s="44">
        <v>120</v>
      </c>
      <c r="I45" s="102"/>
    </row>
    <row r="46" spans="2:9" s="9" customFormat="1" ht="12.75" hidden="1">
      <c r="B46" s="9" t="s">
        <v>37</v>
      </c>
      <c r="D46" s="65">
        <v>0</v>
      </c>
      <c r="E46" s="8"/>
      <c r="F46" s="44">
        <v>0</v>
      </c>
      <c r="I46" s="102"/>
    </row>
    <row r="47" spans="2:9" s="9" customFormat="1" ht="12.75">
      <c r="B47" s="9" t="s">
        <v>36</v>
      </c>
      <c r="D47" s="65">
        <v>981</v>
      </c>
      <c r="E47" s="8"/>
      <c r="F47" s="44">
        <v>1847</v>
      </c>
      <c r="I47" s="102"/>
    </row>
    <row r="48" spans="2:12" s="9" customFormat="1" ht="12.75" hidden="1">
      <c r="B48" s="9" t="s">
        <v>10</v>
      </c>
      <c r="D48" s="44">
        <v>0</v>
      </c>
      <c r="E48" s="8"/>
      <c r="F48" s="44">
        <v>0</v>
      </c>
      <c r="I48" s="102"/>
      <c r="J48" s="15"/>
      <c r="K48" s="15"/>
      <c r="L48" s="15"/>
    </row>
    <row r="49" spans="4:12" s="9" customFormat="1" ht="12.75">
      <c r="D49" s="46">
        <f>SUM(D41:D48)</f>
        <v>7396</v>
      </c>
      <c r="E49" s="8"/>
      <c r="F49" s="46">
        <f>SUM(F41:F48)</f>
        <v>11013</v>
      </c>
      <c r="I49" s="102"/>
      <c r="J49" s="15"/>
      <c r="K49" s="15"/>
      <c r="L49" s="15"/>
    </row>
    <row r="50" spans="1:12" s="9" customFormat="1" ht="12.75">
      <c r="A50" s="9" t="s">
        <v>35</v>
      </c>
      <c r="B50" s="16"/>
      <c r="C50" s="16"/>
      <c r="D50" s="49">
        <f>+D49+D39</f>
        <v>18545</v>
      </c>
      <c r="E50" s="8"/>
      <c r="F50" s="49">
        <f>+F49+F39</f>
        <v>16196</v>
      </c>
      <c r="I50" s="102"/>
      <c r="J50" s="15"/>
      <c r="K50" s="15"/>
      <c r="L50" s="15"/>
    </row>
    <row r="51" spans="1:12" s="9" customFormat="1" ht="13.5" thickBot="1">
      <c r="A51" s="9" t="s">
        <v>34</v>
      </c>
      <c r="D51" s="50">
        <f>+D50+D32</f>
        <v>56397</v>
      </c>
      <c r="E51" s="8"/>
      <c r="F51" s="50">
        <f>+F50+F32</f>
        <v>35844</v>
      </c>
      <c r="I51" s="102"/>
      <c r="J51" s="15"/>
      <c r="K51" s="15"/>
      <c r="L51" s="15"/>
    </row>
    <row r="52" spans="5:12" s="9" customFormat="1" ht="13.5" thickTop="1">
      <c r="E52" s="8"/>
      <c r="F52" s="8"/>
      <c r="I52" s="102"/>
      <c r="J52" s="15"/>
      <c r="K52" s="15"/>
      <c r="L52" s="15"/>
    </row>
    <row r="53" spans="1:12" s="9" customFormat="1" ht="12.75">
      <c r="A53" s="9" t="s">
        <v>33</v>
      </c>
      <c r="E53" s="8"/>
      <c r="F53" s="8"/>
      <c r="I53" s="102"/>
      <c r="J53" s="15"/>
      <c r="K53" s="15"/>
      <c r="L53" s="15"/>
    </row>
    <row r="54" spans="2:12" s="9" customFormat="1" ht="12.75">
      <c r="B54" s="9" t="s">
        <v>32</v>
      </c>
      <c r="E54" s="8"/>
      <c r="F54" s="8"/>
      <c r="I54" s="102"/>
      <c r="J54" s="15"/>
      <c r="K54" s="15"/>
      <c r="L54" s="15"/>
    </row>
    <row r="55" spans="2:12" s="9" customFormat="1" ht="13.5" thickBot="1">
      <c r="B55" s="9" t="s">
        <v>31</v>
      </c>
      <c r="D55" s="51">
        <f>+D32/60000*100</f>
        <v>63.086666666666666</v>
      </c>
      <c r="E55" s="8"/>
      <c r="F55" s="51">
        <v>32.65833333333333</v>
      </c>
      <c r="I55" s="102"/>
      <c r="J55" s="15"/>
      <c r="K55" s="15"/>
      <c r="L55" s="15"/>
    </row>
    <row r="56" spans="5:12" s="9" customFormat="1" ht="13.5" thickTop="1">
      <c r="E56" s="8"/>
      <c r="F56" s="8"/>
      <c r="I56" s="15"/>
      <c r="J56" s="15"/>
      <c r="K56" s="15"/>
      <c r="L56" s="15"/>
    </row>
    <row r="57" spans="2:6" ht="12.75">
      <c r="B57" s="14"/>
      <c r="C57" s="14"/>
      <c r="D57" s="52"/>
      <c r="E57" s="14"/>
      <c r="F57" s="14"/>
    </row>
    <row r="58" spans="5:6" ht="12.75">
      <c r="E58" s="14"/>
      <c r="F58" s="14"/>
    </row>
    <row r="60" spans="4:6" ht="12.75">
      <c r="D60" s="53"/>
      <c r="E60" s="14"/>
      <c r="F60" s="14"/>
    </row>
    <row r="61" spans="5:6" ht="12.75">
      <c r="E61" s="14"/>
      <c r="F61" s="14"/>
    </row>
    <row r="62" spans="4:6" ht="12.75">
      <c r="D62" s="54">
        <f>+D51-D24</f>
        <v>0</v>
      </c>
      <c r="E62" s="14"/>
      <c r="F62" s="54">
        <f>+F51-F24</f>
        <v>0</v>
      </c>
    </row>
    <row r="63" spans="5:6" ht="12.75">
      <c r="E63" s="14"/>
      <c r="F63" s="14"/>
    </row>
    <row r="64" spans="5:6" ht="12.75">
      <c r="E64" s="14"/>
      <c r="F64" s="14"/>
    </row>
    <row r="65" spans="5:6" ht="12.75">
      <c r="E65" s="14"/>
      <c r="F65" s="14"/>
    </row>
    <row r="66" spans="5:6" ht="12.75">
      <c r="E66" s="14"/>
      <c r="F66" s="14"/>
    </row>
    <row r="67" spans="5:6" ht="12.75">
      <c r="E67" s="14"/>
      <c r="F67" s="14"/>
    </row>
    <row r="68" spans="5:6" ht="12.75">
      <c r="E68" s="14"/>
      <c r="F68" s="14"/>
    </row>
    <row r="69" spans="5:6" ht="12.75">
      <c r="E69" s="14"/>
      <c r="F69" s="14"/>
    </row>
    <row r="70" spans="5:6" ht="12.75">
      <c r="E70" s="14"/>
      <c r="F70" s="14"/>
    </row>
    <row r="71" spans="5:6" ht="12.75">
      <c r="E71" s="14"/>
      <c r="F71" s="14"/>
    </row>
    <row r="72" spans="5:6" ht="12.75">
      <c r="E72" s="14"/>
      <c r="F72" s="14"/>
    </row>
    <row r="73" spans="5:6" ht="12.75">
      <c r="E73" s="14"/>
      <c r="F73" s="14"/>
    </row>
    <row r="74" spans="5:6" ht="12.75">
      <c r="E74" s="14"/>
      <c r="F74" s="14"/>
    </row>
    <row r="75" spans="5:6" ht="12.75">
      <c r="E75" s="14"/>
      <c r="F75" s="14"/>
    </row>
    <row r="76" spans="5:6" ht="12.75">
      <c r="E76" s="14"/>
      <c r="F76" s="14"/>
    </row>
    <row r="77" spans="5:6" ht="12.75">
      <c r="E77" s="14"/>
      <c r="F77" s="14"/>
    </row>
    <row r="78" spans="5:6" ht="12.75">
      <c r="E78" s="14"/>
      <c r="F78" s="14"/>
    </row>
    <row r="79" spans="5:6" ht="12.75">
      <c r="E79" s="14"/>
      <c r="F79" s="14"/>
    </row>
    <row r="80" spans="5:6" ht="12.75">
      <c r="E80" s="14"/>
      <c r="F80" s="14"/>
    </row>
    <row r="81" spans="5:6" ht="12.75">
      <c r="E81" s="14"/>
      <c r="F81" s="14"/>
    </row>
    <row r="82" spans="5:6" ht="12.75">
      <c r="E82" s="14"/>
      <c r="F82" s="14"/>
    </row>
    <row r="83" spans="5:6" ht="12.75">
      <c r="E83" s="14"/>
      <c r="F83" s="14"/>
    </row>
    <row r="84" spans="5:6" ht="12.75">
      <c r="E84" s="14"/>
      <c r="F84" s="14"/>
    </row>
    <row r="85" spans="5:6" ht="12.75">
      <c r="E85" s="14"/>
      <c r="F85" s="14"/>
    </row>
    <row r="86" spans="5:6" ht="12.75">
      <c r="E86" s="14"/>
      <c r="F86" s="14"/>
    </row>
    <row r="87" spans="5:6" ht="12.75">
      <c r="E87" s="14"/>
      <c r="F87" s="14"/>
    </row>
    <row r="88" spans="5:6" ht="12.75">
      <c r="E88" s="14"/>
      <c r="F88" s="14"/>
    </row>
    <row r="89" spans="5:6" ht="12.75">
      <c r="E89" s="14"/>
      <c r="F89" s="14"/>
    </row>
    <row r="90" spans="5:6" ht="12.75">
      <c r="E90" s="14"/>
      <c r="F90" s="14"/>
    </row>
  </sheetData>
  <sheetProtection password="E7B9" sheet="1"/>
  <printOptions/>
  <pageMargins left="0.7086614173228347" right="0.31496062992125984" top="0.8267716535433072" bottom="0.984251968503937" header="0.5118110236220472" footer="0.5118110236220472"/>
  <pageSetup fitToHeight="1" fitToWidth="1" horizontalDpi="600" verticalDpi="600" orientation="portrait" paperSize="9" scale="95"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80"/>
  <sheetViews>
    <sheetView workbookViewId="0" topLeftCell="A1">
      <selection activeCell="A10" sqref="A10"/>
    </sheetView>
  </sheetViews>
  <sheetFormatPr defaultColWidth="9.140625" defaultRowHeight="12.75"/>
  <cols>
    <col min="1" max="1" width="53.28125" style="3" customWidth="1"/>
    <col min="2" max="2" width="2.421875" style="3" customWidth="1"/>
    <col min="3" max="3" width="13.7109375" style="103" customWidth="1"/>
    <col min="4" max="4" width="1.7109375" style="3" customWidth="1"/>
    <col min="5" max="5" width="15.140625" style="3" bestFit="1" customWidth="1"/>
    <col min="6" max="6" width="1.57421875" style="3" customWidth="1"/>
    <col min="7" max="16384" width="9.140625" style="3" customWidth="1"/>
  </cols>
  <sheetData>
    <row r="1" ht="12.75">
      <c r="A1" s="11" t="s">
        <v>5</v>
      </c>
    </row>
    <row r="2" ht="12.75">
      <c r="A2" s="11" t="s">
        <v>89</v>
      </c>
    </row>
    <row r="4" ht="12.75">
      <c r="A4" s="130" t="s">
        <v>93</v>
      </c>
    </row>
    <row r="5" spans="1:5" ht="11.25">
      <c r="A5" s="13"/>
      <c r="C5" s="104"/>
      <c r="E5" s="4"/>
    </row>
    <row r="6" spans="1:5" ht="12.75">
      <c r="A6" s="13"/>
      <c r="C6" s="72" t="s">
        <v>74</v>
      </c>
      <c r="D6" s="10"/>
      <c r="E6" s="10" t="s">
        <v>74</v>
      </c>
    </row>
    <row r="7" spans="1:5" ht="12.75">
      <c r="A7" s="13"/>
      <c r="C7" s="72" t="s">
        <v>23</v>
      </c>
      <c r="D7" s="11"/>
      <c r="E7" s="10" t="s">
        <v>24</v>
      </c>
    </row>
    <row r="8" spans="1:5" ht="12.75">
      <c r="A8" s="13"/>
      <c r="C8" s="72" t="s">
        <v>20</v>
      </c>
      <c r="D8" s="11"/>
      <c r="E8" s="10" t="s">
        <v>19</v>
      </c>
    </row>
    <row r="9" spans="1:5" ht="12.75">
      <c r="A9" s="13"/>
      <c r="C9" s="72" t="s">
        <v>57</v>
      </c>
      <c r="D9" s="11"/>
      <c r="E9" s="72" t="s">
        <v>142</v>
      </c>
    </row>
    <row r="10" spans="1:5" ht="12.75">
      <c r="A10" s="13"/>
      <c r="B10" s="13"/>
      <c r="C10" s="105" t="s">
        <v>134</v>
      </c>
      <c r="D10" s="23"/>
      <c r="E10" s="105" t="s">
        <v>129</v>
      </c>
    </row>
    <row r="11" spans="1:5" ht="12.75">
      <c r="A11" s="13"/>
      <c r="C11" s="72" t="s">
        <v>18</v>
      </c>
      <c r="D11" s="10"/>
      <c r="E11" s="10" t="s">
        <v>18</v>
      </c>
    </row>
    <row r="12" spans="1:3" ht="11.25">
      <c r="A12" s="13"/>
      <c r="C12" s="106"/>
    </row>
    <row r="13" spans="1:5" ht="13.5">
      <c r="A13" s="131" t="s">
        <v>116</v>
      </c>
      <c r="B13" s="21"/>
      <c r="C13" s="107"/>
      <c r="D13" s="5"/>
      <c r="E13" s="55"/>
    </row>
    <row r="14" spans="1:5" ht="11.25">
      <c r="A14" s="22"/>
      <c r="B14" s="21"/>
      <c r="C14" s="107"/>
      <c r="D14" s="5"/>
      <c r="E14" s="55"/>
    </row>
    <row r="15" spans="1:5" ht="13.5">
      <c r="A15" s="132" t="s">
        <v>1</v>
      </c>
      <c r="B15" s="21"/>
      <c r="C15" s="108">
        <f>'IS'!F38-'IS'!F36</f>
        <v>232</v>
      </c>
      <c r="D15" s="19"/>
      <c r="E15" s="20">
        <v>-1243</v>
      </c>
    </row>
    <row r="16" spans="1:5" ht="12">
      <c r="A16" s="21"/>
      <c r="B16" s="21"/>
      <c r="C16" s="108"/>
      <c r="D16" s="19"/>
      <c r="E16" s="20"/>
    </row>
    <row r="17" spans="1:5" ht="13.5">
      <c r="A17" s="132" t="s">
        <v>73</v>
      </c>
      <c r="B17" s="21"/>
      <c r="C17" s="108"/>
      <c r="D17" s="19"/>
      <c r="E17" s="20"/>
    </row>
    <row r="18" spans="1:5" ht="13.5">
      <c r="A18" s="132" t="s">
        <v>9</v>
      </c>
      <c r="B18" s="21"/>
      <c r="C18" s="108">
        <f>+'BS'!F14-'BS'!D14-C38+23962</f>
        <v>304</v>
      </c>
      <c r="D18" s="19"/>
      <c r="E18" s="20">
        <v>1227</v>
      </c>
    </row>
    <row r="19" spans="1:5" ht="13.5">
      <c r="A19" s="132" t="s">
        <v>143</v>
      </c>
      <c r="C19" s="108">
        <v>0</v>
      </c>
      <c r="D19" s="19"/>
      <c r="E19" s="20">
        <v>34</v>
      </c>
    </row>
    <row r="20" spans="1:5" ht="13.5">
      <c r="A20" s="132" t="s">
        <v>125</v>
      </c>
      <c r="C20" s="108">
        <v>0</v>
      </c>
      <c r="D20" s="19"/>
      <c r="E20" s="20">
        <v>1253</v>
      </c>
    </row>
    <row r="21" spans="1:11" ht="13.5">
      <c r="A21" s="132" t="s">
        <v>117</v>
      </c>
      <c r="B21" s="21"/>
      <c r="C21" s="108">
        <v>2092</v>
      </c>
      <c r="D21" s="19"/>
      <c r="E21" s="20">
        <v>-6</v>
      </c>
      <c r="K21" s="123"/>
    </row>
    <row r="22" spans="1:5" ht="13.5">
      <c r="A22" s="35" t="s">
        <v>114</v>
      </c>
      <c r="C22" s="20">
        <v>-92</v>
      </c>
      <c r="D22" s="18"/>
      <c r="E22" s="64">
        <v>-193</v>
      </c>
    </row>
    <row r="23" spans="1:5" ht="13.5">
      <c r="A23" s="132" t="s">
        <v>72</v>
      </c>
      <c r="B23" s="21"/>
      <c r="C23" s="109">
        <f>-'IS'!F28</f>
        <v>177</v>
      </c>
      <c r="D23" s="19"/>
      <c r="E23" s="56">
        <v>493</v>
      </c>
    </row>
    <row r="24" spans="1:5" ht="13.5">
      <c r="A24" s="132" t="s">
        <v>3</v>
      </c>
      <c r="B24" s="21"/>
      <c r="C24" s="108">
        <f>SUM(C15:C23)</f>
        <v>2713</v>
      </c>
      <c r="D24" s="19"/>
      <c r="E24" s="108">
        <f>SUM(E15:E23)</f>
        <v>1565</v>
      </c>
    </row>
    <row r="25" spans="1:5" ht="12">
      <c r="A25" s="21"/>
      <c r="B25" s="21"/>
      <c r="C25" s="108"/>
      <c r="D25" s="19"/>
      <c r="E25" s="20"/>
    </row>
    <row r="26" spans="1:5" ht="13.5">
      <c r="A26" s="132" t="s">
        <v>127</v>
      </c>
      <c r="B26" s="21"/>
      <c r="C26" s="108">
        <f>-'BS'!D19+'BS'!F19</f>
        <v>191</v>
      </c>
      <c r="D26" s="19"/>
      <c r="E26" s="64">
        <v>-102</v>
      </c>
    </row>
    <row r="27" spans="1:5" ht="13.5">
      <c r="A27" s="132" t="s">
        <v>128</v>
      </c>
      <c r="B27" s="21"/>
      <c r="C27" s="108">
        <f>(-'BS'!D20+'BS'!F20-'BS'!D21+'BS'!F21)-C22+'BS'!F18-'Cash Flow'!C37-2092</f>
        <v>-3796</v>
      </c>
      <c r="D27" s="19"/>
      <c r="E27" s="20">
        <v>-177</v>
      </c>
    </row>
    <row r="28" spans="1:5" ht="13.5">
      <c r="A28" s="132" t="s">
        <v>153</v>
      </c>
      <c r="B28" s="21"/>
      <c r="C28" s="109">
        <f>-'BS'!F35-'BS'!F41-'BS'!F42-'BS'!F43+'BS'!D35+'BS'!D41+'BS'!D42+'BS'!D43+3623</f>
        <v>867</v>
      </c>
      <c r="D28" s="19"/>
      <c r="E28" s="56">
        <v>-74</v>
      </c>
    </row>
    <row r="29" spans="1:5" ht="13.5">
      <c r="A29" s="132" t="s">
        <v>115</v>
      </c>
      <c r="B29" s="21"/>
      <c r="C29" s="108">
        <f>SUM(C24:C28)</f>
        <v>-25</v>
      </c>
      <c r="D29" s="19"/>
      <c r="E29" s="108">
        <f>SUM(E24:E28)</f>
        <v>1212</v>
      </c>
    </row>
    <row r="30" spans="1:5" ht="13.5">
      <c r="A30" s="132"/>
      <c r="B30" s="21"/>
      <c r="C30" s="110"/>
      <c r="D30" s="18"/>
      <c r="E30" s="18"/>
    </row>
    <row r="31" spans="1:5" ht="13.5">
      <c r="A31" s="132" t="s">
        <v>71</v>
      </c>
      <c r="B31" s="21"/>
      <c r="C31" s="108">
        <f>+'IS'!F28</f>
        <v>-177</v>
      </c>
      <c r="D31" s="19"/>
      <c r="E31" s="20">
        <v>-493</v>
      </c>
    </row>
    <row r="32" spans="1:5" ht="13.5">
      <c r="A32" s="132" t="s">
        <v>110</v>
      </c>
      <c r="B32" s="21"/>
      <c r="C32" s="109">
        <v>0</v>
      </c>
      <c r="D32" s="19"/>
      <c r="E32" s="56">
        <v>2</v>
      </c>
    </row>
    <row r="33" spans="1:5" ht="13.5">
      <c r="A33" s="131" t="s">
        <v>113</v>
      </c>
      <c r="B33" s="21"/>
      <c r="C33" s="108">
        <f>SUM(C29:C32)</f>
        <v>-202</v>
      </c>
      <c r="D33" s="19"/>
      <c r="E33" s="108">
        <f>SUM(E29:E32)</f>
        <v>721</v>
      </c>
    </row>
    <row r="34" spans="1:5" ht="13.5">
      <c r="A34" s="131"/>
      <c r="B34" s="21"/>
      <c r="C34" s="108"/>
      <c r="D34" s="19"/>
      <c r="E34" s="20"/>
    </row>
    <row r="35" spans="1:5" ht="13.5">
      <c r="A35" s="132"/>
      <c r="B35" s="21"/>
      <c r="C35" s="108"/>
      <c r="D35" s="19"/>
      <c r="E35" s="20"/>
    </row>
    <row r="36" spans="1:5" ht="13.5">
      <c r="A36" s="131" t="s">
        <v>70</v>
      </c>
      <c r="B36" s="21"/>
      <c r="C36" s="108"/>
      <c r="D36" s="19"/>
      <c r="E36" s="20"/>
    </row>
    <row r="37" spans="1:5" ht="13.5">
      <c r="A37" s="132" t="s">
        <v>118</v>
      </c>
      <c r="B37" s="21"/>
      <c r="C37" s="111">
        <v>4705</v>
      </c>
      <c r="D37" s="19"/>
      <c r="E37" s="67">
        <v>14</v>
      </c>
    </row>
    <row r="38" spans="1:5" ht="13.5">
      <c r="A38" s="132" t="s">
        <v>11</v>
      </c>
      <c r="B38" s="21"/>
      <c r="C38" s="112">
        <v>0</v>
      </c>
      <c r="D38" s="19"/>
      <c r="E38" s="68">
        <v>-667</v>
      </c>
    </row>
    <row r="39" spans="1:5" ht="13.5">
      <c r="A39" s="133" t="s">
        <v>69</v>
      </c>
      <c r="B39" s="21"/>
      <c r="C39" s="108">
        <f>SUM(C37:C38)</f>
        <v>4705</v>
      </c>
      <c r="D39" s="57"/>
      <c r="E39" s="108">
        <f>SUM(E37:E38)</f>
        <v>-653</v>
      </c>
    </row>
    <row r="40" spans="1:5" ht="13.5">
      <c r="A40" s="133"/>
      <c r="B40" s="21"/>
      <c r="C40" s="108"/>
      <c r="D40" s="57"/>
      <c r="E40" s="20"/>
    </row>
    <row r="41" spans="1:5" ht="13.5">
      <c r="A41" s="131" t="s">
        <v>68</v>
      </c>
      <c r="B41" s="21"/>
      <c r="C41" s="108"/>
      <c r="D41" s="57"/>
      <c r="E41" s="20"/>
    </row>
    <row r="42" spans="1:5" ht="13.5">
      <c r="A42" s="132" t="s">
        <v>94</v>
      </c>
      <c r="B42" s="21"/>
      <c r="C42" s="113">
        <f>+'BS'!D36+'BS'!D37+'BS'!D44+'BS'!D45+'BS'!D46-'BS'!F36-'BS'!F37-'BS'!F44-'BS'!F45-'BS'!F46-3623</f>
        <v>-3642</v>
      </c>
      <c r="D42" s="57"/>
      <c r="E42" s="113">
        <f>-144+5</f>
        <v>-139</v>
      </c>
    </row>
    <row r="43" spans="1:5" ht="13.5">
      <c r="A43" s="131" t="s">
        <v>67</v>
      </c>
      <c r="B43" s="21"/>
      <c r="C43" s="109">
        <f>SUM(C42:C42)</f>
        <v>-3642</v>
      </c>
      <c r="D43" s="57"/>
      <c r="E43" s="109">
        <f>SUM(E42:E42)</f>
        <v>-139</v>
      </c>
    </row>
    <row r="44" spans="1:5" ht="13.5">
      <c r="A44" s="131" t="s">
        <v>95</v>
      </c>
      <c r="B44" s="21"/>
      <c r="C44" s="108">
        <f>SUM(C33+C39+C43)</f>
        <v>861</v>
      </c>
      <c r="D44" s="57"/>
      <c r="E44" s="108">
        <f>SUM(E33+E39+E43)</f>
        <v>-71</v>
      </c>
    </row>
    <row r="45" spans="1:5" ht="13.5">
      <c r="A45" s="131" t="s">
        <v>66</v>
      </c>
      <c r="B45" s="21"/>
      <c r="C45" s="108">
        <f>+E46</f>
        <v>-1640</v>
      </c>
      <c r="D45" s="57"/>
      <c r="E45" s="108">
        <v>-1569</v>
      </c>
    </row>
    <row r="46" spans="1:5" ht="14.25" thickBot="1">
      <c r="A46" s="131" t="s">
        <v>65</v>
      </c>
      <c r="B46" s="21"/>
      <c r="C46" s="114">
        <f>SUM(C44:C45)</f>
        <v>-779</v>
      </c>
      <c r="D46" s="57"/>
      <c r="E46" s="114">
        <f>SUM(E44:E45)</f>
        <v>-1640</v>
      </c>
    </row>
    <row r="47" spans="1:5" ht="14.25" thickTop="1">
      <c r="A47" s="132"/>
      <c r="B47" s="21"/>
      <c r="C47" s="108"/>
      <c r="D47" s="57"/>
      <c r="E47" s="20"/>
    </row>
    <row r="48" spans="1:5" ht="12">
      <c r="A48" s="134"/>
      <c r="C48" s="108"/>
      <c r="D48" s="18"/>
      <c r="E48" s="20"/>
    </row>
    <row r="49" spans="1:5" ht="13.5">
      <c r="A49" s="131" t="s">
        <v>64</v>
      </c>
      <c r="C49" s="108"/>
      <c r="D49" s="18"/>
      <c r="E49" s="20"/>
    </row>
    <row r="50" spans="1:5" ht="13.5">
      <c r="A50" s="131"/>
      <c r="C50" s="108"/>
      <c r="D50" s="18"/>
      <c r="E50" s="20"/>
    </row>
    <row r="51" spans="1:5" ht="13.5">
      <c r="A51" s="132" t="s">
        <v>49</v>
      </c>
      <c r="C51" s="108">
        <f>+'BS'!D22</f>
        <v>202</v>
      </c>
      <c r="D51" s="18"/>
      <c r="E51" s="20">
        <v>207</v>
      </c>
    </row>
    <row r="52" spans="1:5" ht="13.5">
      <c r="A52" s="132" t="s">
        <v>36</v>
      </c>
      <c r="C52" s="108">
        <f>-'BS'!D47</f>
        <v>-981</v>
      </c>
      <c r="D52" s="18"/>
      <c r="E52" s="20">
        <v>-1847</v>
      </c>
    </row>
    <row r="53" spans="1:5" ht="13.5">
      <c r="A53" s="132" t="s">
        <v>109</v>
      </c>
      <c r="C53" s="108">
        <v>0</v>
      </c>
      <c r="D53" s="18"/>
      <c r="E53" s="20">
        <v>0</v>
      </c>
    </row>
    <row r="54" spans="1:5" ht="12.75" thickBot="1">
      <c r="A54" s="13"/>
      <c r="C54" s="115">
        <f>SUM(C51:C53)</f>
        <v>-779</v>
      </c>
      <c r="D54" s="18"/>
      <c r="E54" s="115">
        <f>SUM(E51:E53)</f>
        <v>-1640</v>
      </c>
    </row>
    <row r="55" spans="3:5" ht="12.75" thickTop="1">
      <c r="C55" s="108"/>
      <c r="D55" s="18"/>
      <c r="E55" s="20"/>
    </row>
    <row r="56" spans="3:5" ht="12">
      <c r="C56" s="116"/>
      <c r="D56" s="18"/>
      <c r="E56" s="19"/>
    </row>
    <row r="57" spans="3:5" ht="12">
      <c r="C57" s="117"/>
      <c r="D57" s="18"/>
      <c r="E57" s="18"/>
    </row>
    <row r="58" spans="3:5" ht="12">
      <c r="C58" s="117"/>
      <c r="D58" s="18"/>
      <c r="E58" s="18"/>
    </row>
    <row r="59" spans="3:5" ht="12">
      <c r="C59" s="117"/>
      <c r="D59" s="18"/>
      <c r="E59" s="18"/>
    </row>
    <row r="61" spans="3:5" ht="12">
      <c r="C61" s="117"/>
      <c r="D61" s="18"/>
      <c r="E61" s="18"/>
    </row>
    <row r="62" spans="3:5" ht="12">
      <c r="C62" s="117"/>
      <c r="D62" s="18"/>
      <c r="E62" s="18"/>
    </row>
    <row r="63" spans="3:5" ht="12">
      <c r="C63" s="117">
        <f>+C46-C54</f>
        <v>0</v>
      </c>
      <c r="D63" s="18"/>
      <c r="E63" s="19">
        <f>+E46-E54</f>
        <v>0</v>
      </c>
    </row>
    <row r="64" spans="3:5" ht="12">
      <c r="C64" s="117"/>
      <c r="D64" s="18"/>
      <c r="E64" s="18"/>
    </row>
    <row r="65" spans="3:5" ht="12">
      <c r="C65" s="117"/>
      <c r="D65" s="18"/>
      <c r="E65" s="18"/>
    </row>
    <row r="66" spans="3:5" ht="12">
      <c r="C66" s="117"/>
      <c r="D66" s="18"/>
      <c r="E66" s="18"/>
    </row>
    <row r="67" spans="3:5" ht="12">
      <c r="C67" s="117"/>
      <c r="D67" s="18"/>
      <c r="E67" s="18"/>
    </row>
    <row r="68" spans="3:5" ht="12">
      <c r="C68" s="117"/>
      <c r="D68" s="18"/>
      <c r="E68" s="18"/>
    </row>
    <row r="69" spans="3:5" ht="12">
      <c r="C69" s="117"/>
      <c r="D69" s="18"/>
      <c r="E69" s="18"/>
    </row>
    <row r="70" spans="3:5" ht="12">
      <c r="C70" s="117"/>
      <c r="D70" s="18"/>
      <c r="E70" s="18"/>
    </row>
    <row r="71" spans="3:5" ht="12">
      <c r="C71" s="117"/>
      <c r="D71" s="18"/>
      <c r="E71" s="18"/>
    </row>
    <row r="72" spans="3:5" ht="12">
      <c r="C72" s="117"/>
      <c r="D72" s="18"/>
      <c r="E72" s="18"/>
    </row>
    <row r="73" spans="3:5" ht="12">
      <c r="C73" s="117"/>
      <c r="D73" s="18"/>
      <c r="E73" s="18"/>
    </row>
    <row r="74" spans="3:5" ht="12">
      <c r="C74" s="117"/>
      <c r="D74" s="18"/>
      <c r="E74" s="18"/>
    </row>
    <row r="75" spans="3:5" ht="12">
      <c r="C75" s="117"/>
      <c r="D75" s="18"/>
      <c r="E75" s="18"/>
    </row>
    <row r="76" spans="3:5" ht="12">
      <c r="C76" s="117"/>
      <c r="D76" s="18"/>
      <c r="E76" s="18"/>
    </row>
    <row r="77" spans="3:5" ht="12">
      <c r="C77" s="117"/>
      <c r="D77" s="18"/>
      <c r="E77" s="18"/>
    </row>
    <row r="78" spans="3:5" ht="12">
      <c r="C78" s="117"/>
      <c r="D78" s="18"/>
      <c r="E78" s="18"/>
    </row>
    <row r="79" spans="3:5" ht="12">
      <c r="C79" s="117"/>
      <c r="D79" s="18"/>
      <c r="E79" s="18"/>
    </row>
    <row r="80" spans="3:5" ht="12">
      <c r="C80" s="117"/>
      <c r="D80" s="18"/>
      <c r="E80" s="18"/>
    </row>
  </sheetData>
  <sheetProtection password="E7B9" sheet="1"/>
  <printOptions/>
  <pageMargins left="0.75" right="0.75" top="0.71" bottom="0.87" header="0.5" footer="0.34"/>
  <pageSetup fitToHeight="1" fitToWidth="1" horizontalDpi="600" verticalDpi="600" orientation="portrait" paperSize="9" scale="97"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D16" sqref="D16"/>
    </sheetView>
  </sheetViews>
  <sheetFormatPr defaultColWidth="9.140625" defaultRowHeight="12.75"/>
  <cols>
    <col min="1" max="1" width="35.57421875" style="27" customWidth="1"/>
    <col min="2" max="3" width="14.7109375" style="27" customWidth="1"/>
    <col min="4" max="4" width="12.57421875" style="27" bestFit="1" customWidth="1"/>
    <col min="5" max="6" width="14.7109375" style="27" customWidth="1"/>
    <col min="7" max="7" width="6.421875" style="27" customWidth="1"/>
    <col min="8" max="16384" width="9.140625" style="27" customWidth="1"/>
  </cols>
  <sheetData>
    <row r="1" ht="12.75">
      <c r="A1" s="11" t="s">
        <v>5</v>
      </c>
    </row>
    <row r="2" ht="12.75">
      <c r="A2" s="11" t="s">
        <v>89</v>
      </c>
    </row>
    <row r="4" ht="12.75">
      <c r="A4" s="24" t="s">
        <v>96</v>
      </c>
    </row>
    <row r="6" ht="12.75">
      <c r="D6" s="26" t="s">
        <v>151</v>
      </c>
    </row>
    <row r="7" spans="2:7" s="24" customFormat="1" ht="12.75">
      <c r="B7" s="26" t="s">
        <v>6</v>
      </c>
      <c r="C7" s="26" t="s">
        <v>6</v>
      </c>
      <c r="D7" s="26" t="s">
        <v>150</v>
      </c>
      <c r="E7" s="26" t="s">
        <v>78</v>
      </c>
      <c r="F7" s="26"/>
      <c r="G7" s="26"/>
    </row>
    <row r="8" spans="2:7" s="24" customFormat="1" ht="12.75">
      <c r="B8" s="26" t="s">
        <v>7</v>
      </c>
      <c r="C8" s="26" t="s">
        <v>8</v>
      </c>
      <c r="D8" s="26" t="s">
        <v>149</v>
      </c>
      <c r="E8" s="26" t="s">
        <v>148</v>
      </c>
      <c r="F8" s="26" t="s">
        <v>76</v>
      </c>
      <c r="G8" s="26"/>
    </row>
    <row r="9" spans="2:7" s="24" customFormat="1" ht="12.75">
      <c r="B9" s="26" t="s">
        <v>75</v>
      </c>
      <c r="C9" s="26" t="s">
        <v>75</v>
      </c>
      <c r="D9" s="26" t="s">
        <v>75</v>
      </c>
      <c r="E9" s="26" t="s">
        <v>75</v>
      </c>
      <c r="F9" s="26" t="s">
        <v>75</v>
      </c>
      <c r="G9" s="26"/>
    </row>
    <row r="10" spans="1:7" s="24" customFormat="1" ht="25.5">
      <c r="A10" s="25" t="s">
        <v>137</v>
      </c>
      <c r="B10" s="26"/>
      <c r="C10" s="26"/>
      <c r="D10" s="26"/>
      <c r="E10" s="26"/>
      <c r="F10" s="26"/>
      <c r="G10" s="26"/>
    </row>
    <row r="11" spans="1:7" ht="17.25" customHeight="1">
      <c r="A11" s="27" t="s">
        <v>138</v>
      </c>
      <c r="B11" s="2">
        <v>60000</v>
      </c>
      <c r="C11" s="2">
        <v>856</v>
      </c>
      <c r="D11" s="2">
        <v>0</v>
      </c>
      <c r="E11" s="2">
        <f>+'BS'!F31</f>
        <v>-41208</v>
      </c>
      <c r="F11" s="2">
        <f>SUM(B11:E11)</f>
        <v>19648</v>
      </c>
      <c r="G11" s="28"/>
    </row>
    <row r="12" spans="1:7" ht="17.25" customHeight="1">
      <c r="A12" s="62" t="s">
        <v>99</v>
      </c>
      <c r="B12" s="2">
        <v>0</v>
      </c>
      <c r="C12" s="2">
        <v>0</v>
      </c>
      <c r="D12" s="2">
        <f>+'IS'!F36</f>
        <v>17972</v>
      </c>
      <c r="E12" s="2">
        <f>+'IS'!F38-'IS'!F36</f>
        <v>232</v>
      </c>
      <c r="F12" s="2">
        <f>SUM(B12:E12)</f>
        <v>18204</v>
      </c>
      <c r="G12" s="28"/>
    </row>
    <row r="13" spans="1:7" ht="17.25" customHeight="1" thickBot="1">
      <c r="A13" s="27" t="s">
        <v>139</v>
      </c>
      <c r="B13" s="58">
        <f>+B11-B12</f>
        <v>60000</v>
      </c>
      <c r="C13" s="58">
        <f>+C11-C12</f>
        <v>856</v>
      </c>
      <c r="D13" s="58">
        <f>+D11+D12</f>
        <v>17972</v>
      </c>
      <c r="E13" s="58">
        <f>+E11+E12</f>
        <v>-40976</v>
      </c>
      <c r="F13" s="58">
        <f>+F11+F12</f>
        <v>37852</v>
      </c>
      <c r="G13" s="29"/>
    </row>
    <row r="14" spans="2:7" ht="13.5" thickTop="1">
      <c r="B14" s="28"/>
      <c r="C14" s="28"/>
      <c r="D14" s="28"/>
      <c r="E14" s="28"/>
      <c r="F14" s="28"/>
      <c r="G14" s="28"/>
    </row>
    <row r="15" spans="2:7" ht="12.75">
      <c r="B15" s="28"/>
      <c r="C15" s="28"/>
      <c r="D15" s="28"/>
      <c r="E15" s="28"/>
      <c r="F15" s="28"/>
      <c r="G15" s="28"/>
    </row>
    <row r="16" spans="2:7" ht="12.75">
      <c r="B16" s="28"/>
      <c r="C16" s="28"/>
      <c r="D16" s="26" t="s">
        <v>151</v>
      </c>
      <c r="E16" s="28"/>
      <c r="F16" s="28"/>
      <c r="G16" s="28"/>
    </row>
    <row r="17" spans="2:7" s="24" customFormat="1" ht="12.75">
      <c r="B17" s="26" t="s">
        <v>6</v>
      </c>
      <c r="C17" s="26" t="s">
        <v>6</v>
      </c>
      <c r="D17" s="26" t="s">
        <v>150</v>
      </c>
      <c r="E17" s="26" t="s">
        <v>78</v>
      </c>
      <c r="F17" s="26"/>
      <c r="G17" s="26"/>
    </row>
    <row r="18" spans="2:7" s="24" customFormat="1" ht="12.75">
      <c r="B18" s="26" t="s">
        <v>7</v>
      </c>
      <c r="C18" s="26" t="s">
        <v>8</v>
      </c>
      <c r="D18" s="26" t="s">
        <v>149</v>
      </c>
      <c r="E18" s="26" t="s">
        <v>77</v>
      </c>
      <c r="F18" s="26" t="s">
        <v>76</v>
      </c>
      <c r="G18" s="26"/>
    </row>
    <row r="19" spans="2:7" s="24" customFormat="1" ht="12.75">
      <c r="B19" s="26" t="s">
        <v>75</v>
      </c>
      <c r="C19" s="26" t="s">
        <v>75</v>
      </c>
      <c r="D19" s="26" t="s">
        <v>75</v>
      </c>
      <c r="E19" s="26" t="s">
        <v>75</v>
      </c>
      <c r="F19" s="26" t="s">
        <v>75</v>
      </c>
      <c r="G19" s="26"/>
    </row>
    <row r="20" ht="25.5">
      <c r="A20" s="25" t="s">
        <v>135</v>
      </c>
    </row>
    <row r="21" spans="1:6" ht="16.5" customHeight="1">
      <c r="A21" s="27" t="s">
        <v>124</v>
      </c>
      <c r="B21" s="1">
        <v>60000</v>
      </c>
      <c r="C21" s="1">
        <v>856</v>
      </c>
      <c r="D21" s="1">
        <v>0</v>
      </c>
      <c r="E21" s="1">
        <v>-40001</v>
      </c>
      <c r="F21" s="2">
        <v>20855</v>
      </c>
    </row>
    <row r="22" spans="1:6" ht="16.5" customHeight="1">
      <c r="A22" s="62" t="s">
        <v>99</v>
      </c>
      <c r="B22" s="1">
        <v>0</v>
      </c>
      <c r="C22" s="1">
        <v>0</v>
      </c>
      <c r="D22" s="1">
        <v>0</v>
      </c>
      <c r="E22" s="1">
        <v>-51</v>
      </c>
      <c r="F22" s="2">
        <v>-51</v>
      </c>
    </row>
    <row r="23" spans="1:7" ht="16.5" customHeight="1" thickBot="1">
      <c r="A23" s="27" t="s">
        <v>136</v>
      </c>
      <c r="B23" s="58">
        <v>60000</v>
      </c>
      <c r="C23" s="58">
        <v>856</v>
      </c>
      <c r="D23" s="58">
        <f>SUM(D21:D22)</f>
        <v>0</v>
      </c>
      <c r="E23" s="58">
        <v>-40052</v>
      </c>
      <c r="F23" s="58">
        <v>20804</v>
      </c>
      <c r="G23" s="30"/>
    </row>
    <row r="24" ht="13.5" thickTop="1"/>
  </sheetData>
  <sheetProtection password="E7B9" sheet="1"/>
  <printOptions/>
  <pageMargins left="0.75" right="0.75" top="1" bottom="1" header="0.5" footer="0.5"/>
  <pageSetup fitToHeight="1" fitToWidth="1" horizontalDpi="600" verticalDpi="600" orientation="portrait" paperSize="9" scale="7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349"/>
  <sheetViews>
    <sheetView zoomScalePageLayoutView="0" workbookViewId="0" topLeftCell="A16">
      <selection activeCell="D359" sqref="D359"/>
    </sheetView>
  </sheetViews>
  <sheetFormatPr defaultColWidth="9.140625" defaultRowHeight="12.75"/>
  <cols>
    <col min="1" max="1" width="13.421875" style="70" customWidth="1"/>
    <col min="2" max="2" width="14.421875" style="70" customWidth="1"/>
    <col min="3" max="3" width="14.7109375" style="70" customWidth="1"/>
    <col min="4" max="5" width="14.57421875" style="70" customWidth="1"/>
    <col min="6" max="6" width="16.00390625" style="70" customWidth="1"/>
    <col min="7" max="16384" width="9.140625" style="70" customWidth="1"/>
  </cols>
  <sheetData>
    <row r="1" ht="12.75">
      <c r="A1" s="69" t="s">
        <v>5</v>
      </c>
    </row>
    <row r="2" ht="12.75">
      <c r="A2" s="69" t="s">
        <v>89</v>
      </c>
    </row>
    <row r="4" ht="12.75">
      <c r="A4" s="71" t="s">
        <v>79</v>
      </c>
    </row>
    <row r="42" ht="14.25" customHeight="1"/>
    <row r="43" ht="22.5" customHeight="1"/>
    <row r="47" ht="19.5" customHeight="1"/>
    <row r="49" ht="20.25" customHeight="1"/>
    <row r="51" ht="24" customHeight="1"/>
    <row r="59" ht="6.75" customHeight="1"/>
    <row r="62" ht="23.25" customHeight="1"/>
    <row r="65" ht="9.75" customHeight="1"/>
    <row r="66" ht="8.25" customHeight="1"/>
    <row r="77" spans="4:6" ht="12.75">
      <c r="D77" s="72"/>
      <c r="E77" s="72"/>
      <c r="F77" s="72"/>
    </row>
    <row r="78" spans="4:6" ht="12.75">
      <c r="D78" s="72" t="s">
        <v>23</v>
      </c>
      <c r="E78" s="72"/>
      <c r="F78" s="72"/>
    </row>
    <row r="79" spans="1:6" ht="12.75">
      <c r="A79" s="73"/>
      <c r="D79" s="72" t="s">
        <v>20</v>
      </c>
      <c r="E79" s="72"/>
      <c r="F79" s="72"/>
    </row>
    <row r="80" spans="4:6" ht="12.75">
      <c r="D80" s="74" t="s">
        <v>134</v>
      </c>
      <c r="E80" s="72"/>
      <c r="F80" s="74"/>
    </row>
    <row r="81" spans="4:6" ht="12.75">
      <c r="D81" s="72" t="s">
        <v>18</v>
      </c>
      <c r="E81" s="69"/>
      <c r="F81" s="72"/>
    </row>
    <row r="82" spans="2:4" ht="12.75">
      <c r="B82" s="70" t="s">
        <v>100</v>
      </c>
      <c r="D82" s="75">
        <f>+'IS'!F20-D83</f>
        <v>2237</v>
      </c>
    </row>
    <row r="83" spans="2:4" ht="12.75">
      <c r="B83" s="70" t="s">
        <v>101</v>
      </c>
      <c r="D83" s="75">
        <v>2732</v>
      </c>
    </row>
    <row r="84" spans="2:4" ht="13.5" thickBot="1">
      <c r="B84" s="76"/>
      <c r="D84" s="77">
        <f>SUM(D82:D83)</f>
        <v>4969</v>
      </c>
    </row>
    <row r="85" ht="8.25" customHeight="1" thickTop="1"/>
    <row r="116" ht="7.5" customHeight="1"/>
    <row r="118" ht="11.25" customHeight="1"/>
    <row r="119" spans="5:7" ht="12.75">
      <c r="E119" s="78" t="s">
        <v>26</v>
      </c>
      <c r="F119" s="78"/>
      <c r="G119" s="79"/>
    </row>
    <row r="120" ht="12.75">
      <c r="F120" s="72" t="s">
        <v>24</v>
      </c>
    </row>
    <row r="121" spans="4:6" ht="12.75">
      <c r="D121" s="72" t="s">
        <v>23</v>
      </c>
      <c r="F121" s="72" t="s">
        <v>22</v>
      </c>
    </row>
    <row r="122" spans="4:6" ht="12.75">
      <c r="D122" s="72" t="s">
        <v>21</v>
      </c>
      <c r="F122" s="72" t="s">
        <v>21</v>
      </c>
    </row>
    <row r="123" spans="4:6" ht="12.75">
      <c r="D123" s="125" t="str">
        <f>'IS'!F17</f>
        <v>31/03/2014</v>
      </c>
      <c r="F123" s="125">
        <f>'IS'!H17</f>
        <v>41364</v>
      </c>
    </row>
    <row r="124" spans="1:6" ht="12.75">
      <c r="A124" s="80"/>
      <c r="D124" s="72" t="s">
        <v>18</v>
      </c>
      <c r="F124" s="72" t="s">
        <v>18</v>
      </c>
    </row>
    <row r="125" spans="2:8" ht="12.75">
      <c r="B125" s="70" t="s">
        <v>17</v>
      </c>
      <c r="D125" s="75">
        <f>+'IS'!B20</f>
        <v>4969</v>
      </c>
      <c r="F125" s="75">
        <f>+'IS'!D20</f>
        <v>5162</v>
      </c>
      <c r="H125" s="81"/>
    </row>
    <row r="127" spans="2:6" ht="12.75">
      <c r="B127" s="70" t="s">
        <v>140</v>
      </c>
      <c r="D127" s="75">
        <f>+'IS'!B30</f>
        <v>232</v>
      </c>
      <c r="F127" s="75">
        <f>+'IS'!D30</f>
        <v>-51</v>
      </c>
    </row>
    <row r="143" ht="9" customHeight="1"/>
    <row r="144" spans="5:7" ht="12.75">
      <c r="E144" s="78" t="s">
        <v>26</v>
      </c>
      <c r="F144" s="78"/>
      <c r="G144" s="79"/>
    </row>
    <row r="145" ht="12.75">
      <c r="F145" s="72" t="s">
        <v>112</v>
      </c>
    </row>
    <row r="146" spans="4:6" ht="12.75">
      <c r="D146" s="72" t="s">
        <v>23</v>
      </c>
      <c r="F146" s="72" t="s">
        <v>111</v>
      </c>
    </row>
    <row r="147" spans="4:6" ht="12.75">
      <c r="D147" s="72" t="s">
        <v>21</v>
      </c>
      <c r="F147" s="72" t="s">
        <v>21</v>
      </c>
    </row>
    <row r="148" spans="4:6" ht="12.75">
      <c r="D148" s="125" t="str">
        <f>+D123</f>
        <v>31/03/2014</v>
      </c>
      <c r="F148" s="74" t="s">
        <v>129</v>
      </c>
    </row>
    <row r="149" spans="1:6" ht="12.75">
      <c r="A149" s="80"/>
      <c r="D149" s="72" t="s">
        <v>18</v>
      </c>
      <c r="F149" s="72" t="s">
        <v>18</v>
      </c>
    </row>
    <row r="150" spans="2:8" ht="12.75">
      <c r="B150" s="70" t="s">
        <v>17</v>
      </c>
      <c r="D150" s="75">
        <f>+'IS'!B20</f>
        <v>4969</v>
      </c>
      <c r="F150" s="75">
        <v>8346</v>
      </c>
      <c r="H150" s="81"/>
    </row>
    <row r="152" spans="2:6" ht="12.75">
      <c r="B152" s="70" t="s">
        <v>119</v>
      </c>
      <c r="D152" s="75">
        <f>+'IS'!F34</f>
        <v>232</v>
      </c>
      <c r="F152" s="75">
        <v>-614</v>
      </c>
    </row>
    <row r="153" spans="4:6" ht="12.75">
      <c r="D153" s="75"/>
      <c r="F153" s="75"/>
    </row>
    <row r="154" spans="4:6" ht="12.75">
      <c r="D154" s="75"/>
      <c r="F154" s="75"/>
    </row>
    <row r="155" spans="4:6" ht="12.75">
      <c r="D155" s="75"/>
      <c r="F155" s="75"/>
    </row>
    <row r="156" spans="4:6" ht="12.75">
      <c r="D156" s="75"/>
      <c r="F156" s="75"/>
    </row>
    <row r="258" ht="12.75">
      <c r="A258" s="70" t="s">
        <v>141</v>
      </c>
    </row>
    <row r="259" spans="4:6" ht="12.75">
      <c r="D259" s="82" t="s">
        <v>80</v>
      </c>
      <c r="E259" s="82" t="s">
        <v>81</v>
      </c>
      <c r="F259" s="82" t="s">
        <v>76</v>
      </c>
    </row>
    <row r="260" spans="4:6" ht="12.75">
      <c r="D260" s="82" t="s">
        <v>75</v>
      </c>
      <c r="E260" s="82" t="s">
        <v>75</v>
      </c>
      <c r="F260" s="82" t="s">
        <v>75</v>
      </c>
    </row>
    <row r="262" ht="12.75">
      <c r="A262" s="70" t="s">
        <v>97</v>
      </c>
    </row>
    <row r="263" spans="2:6" ht="12.75">
      <c r="B263" s="70" t="s">
        <v>82</v>
      </c>
      <c r="D263" s="75">
        <f>+'BS'!D42</f>
        <v>4446</v>
      </c>
      <c r="E263" s="75">
        <v>0</v>
      </c>
      <c r="F263" s="75">
        <f>+D263</f>
        <v>4446</v>
      </c>
    </row>
    <row r="264" spans="2:6" ht="12.75" customHeight="1" hidden="1">
      <c r="B264" s="70" t="s">
        <v>83</v>
      </c>
      <c r="D264" s="75">
        <f>+'BS'!D46</f>
        <v>0</v>
      </c>
      <c r="E264" s="75">
        <v>0</v>
      </c>
      <c r="F264" s="75">
        <f>+D264</f>
        <v>0</v>
      </c>
    </row>
    <row r="265" spans="2:6" ht="12.75" customHeight="1" hidden="1">
      <c r="B265" s="70" t="s">
        <v>84</v>
      </c>
      <c r="D265" s="75">
        <f>+'BS'!D44</f>
        <v>0</v>
      </c>
      <c r="E265" s="75">
        <v>0</v>
      </c>
      <c r="F265" s="75">
        <f>+D265</f>
        <v>0</v>
      </c>
    </row>
    <row r="266" spans="2:6" ht="12.75">
      <c r="B266" s="70" t="s">
        <v>85</v>
      </c>
      <c r="D266" s="75">
        <f>+'BS'!D45</f>
        <v>125</v>
      </c>
      <c r="E266" s="75">
        <v>0</v>
      </c>
      <c r="F266" s="75">
        <f>+D266</f>
        <v>125</v>
      </c>
    </row>
    <row r="267" spans="2:6" ht="12.75">
      <c r="B267" s="70" t="s">
        <v>86</v>
      </c>
      <c r="D267" s="75">
        <f>+'BS'!D47</f>
        <v>981</v>
      </c>
      <c r="E267" s="75">
        <v>0</v>
      </c>
      <c r="F267" s="75">
        <f>+D267</f>
        <v>981</v>
      </c>
    </row>
    <row r="268" spans="4:6" ht="12.75">
      <c r="D268" s="83">
        <f>SUM(D263:D267)</f>
        <v>5552</v>
      </c>
      <c r="E268" s="83">
        <v>0</v>
      </c>
      <c r="F268" s="83">
        <f>SUM(F263:F267)</f>
        <v>5552</v>
      </c>
    </row>
    <row r="269" spans="4:6" ht="12.75">
      <c r="D269" s="75"/>
      <c r="E269" s="75"/>
      <c r="F269" s="75"/>
    </row>
    <row r="270" spans="4:6" ht="12.75">
      <c r="D270" s="75"/>
      <c r="E270" s="75"/>
      <c r="F270" s="75"/>
    </row>
    <row r="271" spans="1:6" ht="12.75">
      <c r="A271" s="70" t="s">
        <v>98</v>
      </c>
      <c r="D271" s="75"/>
      <c r="E271" s="75"/>
      <c r="F271" s="75"/>
    </row>
    <row r="272" spans="2:6" ht="12.75" customHeight="1" hidden="1">
      <c r="B272" s="70" t="s">
        <v>83</v>
      </c>
      <c r="D272" s="75">
        <f>+'BS'!D37</f>
        <v>0</v>
      </c>
      <c r="E272" s="75">
        <v>0</v>
      </c>
      <c r="F272" s="75">
        <f>+D272</f>
        <v>0</v>
      </c>
    </row>
    <row r="273" spans="2:6" ht="12.75" customHeight="1" hidden="1">
      <c r="B273" s="70" t="s">
        <v>84</v>
      </c>
      <c r="D273" s="75">
        <v>0</v>
      </c>
      <c r="E273" s="75">
        <v>0</v>
      </c>
      <c r="F273" s="75">
        <v>0</v>
      </c>
    </row>
    <row r="274" spans="2:6" ht="12.75">
      <c r="B274" s="70" t="s">
        <v>85</v>
      </c>
      <c r="D274" s="75">
        <f>+'BS'!D36</f>
        <v>28</v>
      </c>
      <c r="E274" s="75">
        <v>0</v>
      </c>
      <c r="F274" s="75">
        <f>+D274</f>
        <v>28</v>
      </c>
    </row>
    <row r="275" spans="4:6" ht="12.75">
      <c r="D275" s="83">
        <f>SUM(D272:D274)</f>
        <v>28</v>
      </c>
      <c r="E275" s="83">
        <v>0</v>
      </c>
      <c r="F275" s="83">
        <f>SUM(F272:F274)</f>
        <v>28</v>
      </c>
    </row>
    <row r="276" spans="2:6" ht="13.5" thickBot="1">
      <c r="B276" s="70" t="s">
        <v>76</v>
      </c>
      <c r="D276" s="84">
        <f>D268+D275</f>
        <v>5580</v>
      </c>
      <c r="E276" s="84">
        <v>0</v>
      </c>
      <c r="F276" s="84">
        <f>F268+F275</f>
        <v>5580</v>
      </c>
    </row>
    <row r="277" spans="4:6" ht="13.5" thickTop="1">
      <c r="D277" s="85"/>
      <c r="E277" s="86"/>
      <c r="F277" s="85"/>
    </row>
    <row r="290" ht="102.75" customHeight="1"/>
    <row r="291" ht="15" customHeight="1"/>
    <row r="325" spans="1:6" ht="26.25" customHeight="1">
      <c r="A325" s="87"/>
      <c r="B325" s="87"/>
      <c r="D325" s="118" t="s">
        <v>102</v>
      </c>
      <c r="E325" s="118"/>
      <c r="F325" s="118" t="s">
        <v>102</v>
      </c>
    </row>
    <row r="326" spans="1:6" ht="12.75">
      <c r="A326" s="88"/>
      <c r="B326" s="88"/>
      <c r="D326" s="74" t="s">
        <v>134</v>
      </c>
      <c r="F326" s="74" t="s">
        <v>129</v>
      </c>
    </row>
    <row r="327" spans="1:6" ht="12.75">
      <c r="A327" s="88"/>
      <c r="B327" s="89"/>
      <c r="D327" s="90" t="s">
        <v>18</v>
      </c>
      <c r="F327" s="90" t="s">
        <v>18</v>
      </c>
    </row>
    <row r="328" spans="1:6" ht="12.75" customHeight="1">
      <c r="A328" s="139"/>
      <c r="B328" s="138"/>
      <c r="C328" s="138"/>
      <c r="D328" s="91"/>
      <c r="E328" s="92"/>
      <c r="F328" s="91"/>
    </row>
    <row r="329" spans="1:6" ht="12.75" customHeight="1">
      <c r="A329" s="141" t="s">
        <v>106</v>
      </c>
      <c r="B329" s="141"/>
      <c r="C329" s="141"/>
      <c r="D329" s="93">
        <f>D334-D332-D330</f>
        <v>-59651</v>
      </c>
      <c r="E329" s="94"/>
      <c r="F329" s="93">
        <v>-65973</v>
      </c>
    </row>
    <row r="330" spans="1:8" ht="12.75" customHeight="1">
      <c r="A330" s="141" t="s">
        <v>107</v>
      </c>
      <c r="B330" s="141"/>
      <c r="C330" s="141"/>
      <c r="D330" s="95">
        <f>-'BS'!D38-'Cash Flow'!C22</f>
        <v>-6737</v>
      </c>
      <c r="E330" s="96"/>
      <c r="F330" s="95">
        <v>-646</v>
      </c>
      <c r="H330" s="81"/>
    </row>
    <row r="331" spans="1:6" ht="12.75">
      <c r="A331" s="97"/>
      <c r="B331" s="97"/>
      <c r="C331" s="94"/>
      <c r="D331" s="98">
        <f>SUM(D329:D330)</f>
        <v>-66388</v>
      </c>
      <c r="E331" s="94"/>
      <c r="F331" s="98">
        <f>SUM(F329:F330)</f>
        <v>-66619</v>
      </c>
    </row>
    <row r="332" spans="1:8" ht="12.75" customHeight="1">
      <c r="A332" s="142" t="s">
        <v>103</v>
      </c>
      <c r="B332" s="142"/>
      <c r="C332" s="142"/>
      <c r="D332" s="99">
        <v>25412</v>
      </c>
      <c r="E332" s="92"/>
      <c r="F332" s="99">
        <v>25412</v>
      </c>
      <c r="H332" s="81"/>
    </row>
    <row r="333" spans="1:6" ht="12.75">
      <c r="A333" s="92"/>
      <c r="B333" s="92"/>
      <c r="C333" s="92"/>
      <c r="D333" s="100"/>
      <c r="E333" s="92"/>
      <c r="F333" s="100"/>
    </row>
    <row r="334" spans="1:6" ht="12.75" customHeight="1">
      <c r="A334" s="142" t="s">
        <v>104</v>
      </c>
      <c r="B334" s="142"/>
      <c r="C334" s="142"/>
      <c r="D334" s="99">
        <f>+'BS'!D31</f>
        <v>-40976</v>
      </c>
      <c r="E334" s="92"/>
      <c r="F334" s="99">
        <f>+'BS'!F31</f>
        <v>-41208</v>
      </c>
    </row>
    <row r="335" spans="1:6" ht="13.5" customHeight="1" thickBot="1">
      <c r="A335" s="142" t="s">
        <v>105</v>
      </c>
      <c r="B335" s="142"/>
      <c r="C335" s="142"/>
      <c r="D335" s="101"/>
      <c r="E335" s="92"/>
      <c r="F335" s="101"/>
    </row>
    <row r="336" ht="13.5" thickTop="1"/>
    <row r="340" spans="3:7" ht="12.75">
      <c r="C340" s="126" t="s">
        <v>122</v>
      </c>
      <c r="D340" s="126"/>
      <c r="E340" s="126" t="s">
        <v>123</v>
      </c>
      <c r="F340" s="126"/>
      <c r="G340" s="121"/>
    </row>
    <row r="341" spans="3:6" ht="12.75">
      <c r="C341" s="122">
        <v>41729</v>
      </c>
      <c r="D341" s="122">
        <v>41364</v>
      </c>
      <c r="E341" s="122">
        <v>41729</v>
      </c>
      <c r="F341" s="122">
        <v>41364</v>
      </c>
    </row>
    <row r="342" spans="3:6" ht="12.75">
      <c r="C342" s="10" t="s">
        <v>18</v>
      </c>
      <c r="D342" s="10" t="s">
        <v>18</v>
      </c>
      <c r="E342" s="10" t="s">
        <v>18</v>
      </c>
      <c r="F342" s="10" t="s">
        <v>18</v>
      </c>
    </row>
    <row r="344" ht="12.75">
      <c r="A344" s="119" t="s">
        <v>130</v>
      </c>
    </row>
    <row r="345" spans="1:6" ht="12.75">
      <c r="A345" s="120" t="s">
        <v>131</v>
      </c>
      <c r="C345" s="75">
        <v>92</v>
      </c>
      <c r="D345" s="75">
        <v>17</v>
      </c>
      <c r="E345" s="70">
        <f>-'Cash Flow'!C22</f>
        <v>92</v>
      </c>
      <c r="F345" s="70">
        <v>17</v>
      </c>
    </row>
    <row r="346" ht="12.75">
      <c r="A346" s="119"/>
    </row>
    <row r="347" ht="12.75">
      <c r="A347" s="119" t="s">
        <v>121</v>
      </c>
    </row>
    <row r="348" spans="1:6" ht="12.75">
      <c r="A348" s="120" t="s">
        <v>9</v>
      </c>
      <c r="C348" s="81">
        <v>304</v>
      </c>
      <c r="D348" s="70">
        <v>319</v>
      </c>
      <c r="E348" s="75">
        <f>'Cash Flow'!C18</f>
        <v>304</v>
      </c>
      <c r="F348" s="70">
        <v>319</v>
      </c>
    </row>
    <row r="349" ht="12.75">
      <c r="A349" s="120"/>
    </row>
  </sheetData>
  <sheetProtection password="E7B9" sheet="1"/>
  <mergeCells count="5">
    <mergeCell ref="A329:C329"/>
    <mergeCell ref="A330:C330"/>
    <mergeCell ref="A332:C332"/>
    <mergeCell ref="A334:C334"/>
    <mergeCell ref="A335:C335"/>
  </mergeCells>
  <printOptions/>
  <pageMargins left="0.7480314960629921" right="0.7480314960629921" top="0.5118110236220472" bottom="0.7086614173228347" header="0.31496062992125984" footer="0.31496062992125984"/>
  <pageSetup horizontalDpi="600" verticalDpi="600" orientation="portrait" paperSize="9" scale="85"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2014-05-30T07:33:08Z</cp:lastPrinted>
  <dcterms:created xsi:type="dcterms:W3CDTF">1996-10-14T23:33:28Z</dcterms:created>
  <dcterms:modified xsi:type="dcterms:W3CDTF">2014-05-30T07:33:13Z</dcterms:modified>
  <cp:category/>
  <cp:version/>
  <cp:contentType/>
  <cp:contentStatus/>
</cp:coreProperties>
</file>